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3489B378-1F4D-43D4-90E0-77289E5E6B58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teady-state data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8" l="1"/>
  <c r="J5" i="8"/>
  <c r="J6" i="8"/>
  <c r="J7" i="8"/>
  <c r="J8" i="8"/>
  <c r="J9" i="8"/>
  <c r="J10" i="8"/>
  <c r="J12" i="8"/>
  <c r="J13" i="8"/>
  <c r="J14" i="8"/>
  <c r="J15" i="8"/>
  <c r="J16" i="8"/>
  <c r="J17" i="8"/>
  <c r="J18" i="8"/>
  <c r="J20" i="8"/>
  <c r="J21" i="8"/>
  <c r="J22" i="8"/>
  <c r="J23" i="8"/>
  <c r="J24" i="8"/>
  <c r="J25" i="8"/>
  <c r="J26" i="8"/>
  <c r="J28" i="8"/>
  <c r="J29" i="8"/>
  <c r="J30" i="8"/>
  <c r="J31" i="8"/>
  <c r="J32" i="8"/>
  <c r="J33" i="8"/>
  <c r="J34" i="8"/>
  <c r="J36" i="8"/>
  <c r="J37" i="8"/>
  <c r="J38" i="8"/>
  <c r="J39" i="8"/>
  <c r="J40" i="8"/>
  <c r="J41" i="8"/>
  <c r="J42" i="8"/>
  <c r="J44" i="8"/>
  <c r="J45" i="8"/>
  <c r="J46" i="8"/>
  <c r="J47" i="8"/>
  <c r="J48" i="8"/>
  <c r="J49" i="8"/>
  <c r="J50" i="8"/>
  <c r="T55" i="8"/>
  <c r="J53" i="8" l="1"/>
  <c r="N55" i="8"/>
  <c r="J55" i="8"/>
  <c r="AB52" i="8"/>
  <c r="W52" i="8"/>
  <c r="N52" i="8"/>
  <c r="J52" i="8"/>
  <c r="AA50" i="8"/>
  <c r="Z50" i="8"/>
  <c r="W50" i="8"/>
  <c r="S50" i="8"/>
  <c r="R50" i="8"/>
  <c r="N50" i="8"/>
  <c r="AA49" i="8"/>
  <c r="Z49" i="8"/>
  <c r="W49" i="8"/>
  <c r="S49" i="8"/>
  <c r="R49" i="8"/>
  <c r="N49" i="8"/>
  <c r="AA48" i="8"/>
  <c r="Z48" i="8"/>
  <c r="W48" i="8"/>
  <c r="S48" i="8"/>
  <c r="R48" i="8"/>
  <c r="N48" i="8"/>
  <c r="AA47" i="8"/>
  <c r="Z47" i="8"/>
  <c r="W47" i="8"/>
  <c r="S47" i="8"/>
  <c r="R47" i="8"/>
  <c r="N47" i="8"/>
  <c r="AA46" i="8"/>
  <c r="Z46" i="8"/>
  <c r="W46" i="8"/>
  <c r="S46" i="8"/>
  <c r="R46" i="8"/>
  <c r="N46" i="8"/>
  <c r="AA45" i="8"/>
  <c r="Z45" i="8"/>
  <c r="W45" i="8"/>
  <c r="S45" i="8"/>
  <c r="R45" i="8"/>
  <c r="N45" i="8"/>
  <c r="AA44" i="8"/>
  <c r="Z44" i="8"/>
  <c r="W44" i="8"/>
  <c r="S44" i="8"/>
  <c r="R44" i="8"/>
  <c r="N44" i="8"/>
  <c r="AA42" i="8"/>
  <c r="Z42" i="8"/>
  <c r="S42" i="8"/>
  <c r="R42" i="8"/>
  <c r="N42" i="8"/>
  <c r="AA41" i="8"/>
  <c r="Z41" i="8"/>
  <c r="S41" i="8"/>
  <c r="R41" i="8"/>
  <c r="N41" i="8"/>
  <c r="AA40" i="8"/>
  <c r="Z40" i="8"/>
  <c r="S40" i="8"/>
  <c r="R40" i="8"/>
  <c r="N40" i="8"/>
  <c r="AA39" i="8"/>
  <c r="Z39" i="8"/>
  <c r="S39" i="8"/>
  <c r="R39" i="8"/>
  <c r="N39" i="8"/>
  <c r="AA38" i="8"/>
  <c r="Z38" i="8"/>
  <c r="S38" i="8"/>
  <c r="R38" i="8"/>
  <c r="N38" i="8"/>
  <c r="AA37" i="8"/>
  <c r="Z37" i="8"/>
  <c r="S37" i="8"/>
  <c r="R37" i="8"/>
  <c r="N37" i="8"/>
  <c r="AA36" i="8"/>
  <c r="Z36" i="8"/>
  <c r="S36" i="8"/>
  <c r="R36" i="8"/>
  <c r="N36" i="8"/>
  <c r="AA34" i="8"/>
  <c r="Z34" i="8"/>
  <c r="S34" i="8"/>
  <c r="R34" i="8"/>
  <c r="N34" i="8"/>
  <c r="AA33" i="8"/>
  <c r="Z33" i="8"/>
  <c r="S33" i="8"/>
  <c r="R33" i="8"/>
  <c r="N33" i="8"/>
  <c r="AA32" i="8"/>
  <c r="Z32" i="8"/>
  <c r="S32" i="8"/>
  <c r="R32" i="8"/>
  <c r="N32" i="8"/>
  <c r="AA31" i="8"/>
  <c r="Z31" i="8"/>
  <c r="S31" i="8"/>
  <c r="R31" i="8"/>
  <c r="N31" i="8"/>
  <c r="AA30" i="8"/>
  <c r="Z30" i="8"/>
  <c r="S30" i="8"/>
  <c r="R30" i="8"/>
  <c r="N30" i="8"/>
  <c r="AA29" i="8"/>
  <c r="Z29" i="8"/>
  <c r="S29" i="8"/>
  <c r="R29" i="8"/>
  <c r="N29" i="8"/>
  <c r="AA28" i="8"/>
  <c r="Z28" i="8"/>
  <c r="S28" i="8"/>
  <c r="R28" i="8"/>
  <c r="N28" i="8"/>
  <c r="AA26" i="8"/>
  <c r="Z26" i="8"/>
  <c r="W26" i="8"/>
  <c r="S26" i="8"/>
  <c r="R26" i="8"/>
  <c r="N26" i="8"/>
  <c r="AA25" i="8"/>
  <c r="Z25" i="8"/>
  <c r="W25" i="8"/>
  <c r="S25" i="8"/>
  <c r="R25" i="8"/>
  <c r="N25" i="8"/>
  <c r="AA24" i="8"/>
  <c r="Z24" i="8"/>
  <c r="W24" i="8"/>
  <c r="S24" i="8"/>
  <c r="R24" i="8"/>
  <c r="N24" i="8"/>
  <c r="AA23" i="8"/>
  <c r="Z23" i="8"/>
  <c r="W23" i="8"/>
  <c r="S23" i="8"/>
  <c r="R23" i="8"/>
  <c r="N23" i="8"/>
  <c r="AA22" i="8"/>
  <c r="Z22" i="8"/>
  <c r="W22" i="8"/>
  <c r="S22" i="8"/>
  <c r="R22" i="8"/>
  <c r="N22" i="8"/>
  <c r="AA21" i="8"/>
  <c r="Z21" i="8"/>
  <c r="W21" i="8"/>
  <c r="S21" i="8"/>
  <c r="R21" i="8"/>
  <c r="N21" i="8"/>
  <c r="AA20" i="8"/>
  <c r="Z20" i="8"/>
  <c r="W20" i="8"/>
  <c r="S20" i="8"/>
  <c r="R20" i="8"/>
  <c r="N20" i="8"/>
  <c r="AA18" i="8"/>
  <c r="Z18" i="8"/>
  <c r="W18" i="8"/>
  <c r="S18" i="8"/>
  <c r="R18" i="8"/>
  <c r="N18" i="8"/>
  <c r="AA17" i="8"/>
  <c r="Z17" i="8"/>
  <c r="W17" i="8"/>
  <c r="S17" i="8"/>
  <c r="R17" i="8"/>
  <c r="N17" i="8"/>
  <c r="AA16" i="8"/>
  <c r="Z16" i="8"/>
  <c r="W16" i="8"/>
  <c r="S16" i="8"/>
  <c r="R16" i="8"/>
  <c r="N16" i="8"/>
  <c r="AA15" i="8"/>
  <c r="Z15" i="8"/>
  <c r="W15" i="8"/>
  <c r="S15" i="8"/>
  <c r="R15" i="8"/>
  <c r="N15" i="8"/>
  <c r="AA14" i="8"/>
  <c r="Z14" i="8"/>
  <c r="W14" i="8"/>
  <c r="S14" i="8"/>
  <c r="R14" i="8"/>
  <c r="N14" i="8"/>
  <c r="AA13" i="8"/>
  <c r="Z13" i="8"/>
  <c r="W13" i="8"/>
  <c r="S13" i="8"/>
  <c r="R13" i="8"/>
  <c r="N13" i="8"/>
  <c r="AA12" i="8"/>
  <c r="Z12" i="8"/>
  <c r="W12" i="8"/>
  <c r="S12" i="8"/>
  <c r="R12" i="8"/>
  <c r="N12" i="8"/>
  <c r="AA10" i="8"/>
  <c r="Z10" i="8"/>
  <c r="W10" i="8"/>
  <c r="S10" i="8"/>
  <c r="R10" i="8"/>
  <c r="N10" i="8"/>
  <c r="AA9" i="8"/>
  <c r="Z9" i="8"/>
  <c r="W9" i="8"/>
  <c r="S9" i="8"/>
  <c r="R9" i="8"/>
  <c r="N9" i="8"/>
  <c r="AA8" i="8"/>
  <c r="Z8" i="8"/>
  <c r="W8" i="8"/>
  <c r="S8" i="8"/>
  <c r="R8" i="8"/>
  <c r="N8" i="8"/>
  <c r="AA7" i="8"/>
  <c r="Z7" i="8"/>
  <c r="W7" i="8"/>
  <c r="S7" i="8"/>
  <c r="R7" i="8"/>
  <c r="N7" i="8"/>
  <c r="AA6" i="8"/>
  <c r="Z6" i="8"/>
  <c r="W6" i="8"/>
  <c r="S6" i="8"/>
  <c r="R6" i="8"/>
  <c r="N6" i="8"/>
  <c r="AA5" i="8"/>
  <c r="Z5" i="8"/>
  <c r="W5" i="8"/>
  <c r="S5" i="8"/>
  <c r="R5" i="8"/>
  <c r="N5" i="8"/>
  <c r="AA4" i="8"/>
  <c r="Z4" i="8"/>
  <c r="W4" i="8"/>
  <c r="S4" i="8"/>
  <c r="R4" i="8"/>
  <c r="N4" i="8"/>
  <c r="T52" i="8" l="1"/>
  <c r="AB36" i="8"/>
  <c r="T14" i="8"/>
  <c r="AB18" i="8"/>
  <c r="T23" i="8"/>
  <c r="T47" i="8"/>
  <c r="AB23" i="8"/>
  <c r="AB17" i="8"/>
  <c r="AB8" i="8"/>
  <c r="AB12" i="8"/>
  <c r="AB28" i="8"/>
  <c r="AB33" i="8"/>
  <c r="AB46" i="8"/>
  <c r="AB26" i="8"/>
  <c r="AB37" i="8"/>
  <c r="AB50" i="8"/>
  <c r="AB4" i="8"/>
  <c r="AB13" i="8"/>
  <c r="T21" i="8"/>
  <c r="AB42" i="8"/>
  <c r="T50" i="8"/>
  <c r="AB49" i="8"/>
  <c r="AB39" i="8"/>
  <c r="AB22" i="8"/>
  <c r="T38" i="8"/>
  <c r="AB5" i="8"/>
  <c r="T9" i="8"/>
  <c r="T13" i="8"/>
  <c r="AB14" i="8"/>
  <c r="T18" i="8"/>
  <c r="AB30" i="8"/>
  <c r="AB34" i="8"/>
  <c r="AB6" i="8"/>
  <c r="AB15" i="8"/>
  <c r="T25" i="8"/>
  <c r="T28" i="8"/>
  <c r="T37" i="8"/>
  <c r="AB47" i="8"/>
  <c r="T5" i="8"/>
  <c r="AB9" i="8"/>
  <c r="AB32" i="8"/>
  <c r="T41" i="8"/>
  <c r="T45" i="8"/>
  <c r="AB21" i="8"/>
  <c r="AB41" i="8"/>
  <c r="AB24" i="8"/>
  <c r="AB31" i="8"/>
  <c r="AB38" i="8"/>
  <c r="AB45" i="8"/>
  <c r="AB7" i="8"/>
  <c r="AB16" i="8"/>
  <c r="AB10" i="8"/>
  <c r="AB20" i="8"/>
  <c r="AB48" i="8"/>
  <c r="AB25" i="8"/>
  <c r="AB29" i="8"/>
  <c r="AB40" i="8"/>
  <c r="AB44" i="8"/>
  <c r="T7" i="8"/>
  <c r="T26" i="8"/>
  <c r="T29" i="8"/>
  <c r="T39" i="8"/>
  <c r="T46" i="8"/>
  <c r="T16" i="8"/>
  <c r="T30" i="8"/>
  <c r="T22" i="8"/>
  <c r="T49" i="8"/>
  <c r="T8" i="8"/>
  <c r="T12" i="8"/>
  <c r="T32" i="8"/>
  <c r="N53" i="8"/>
  <c r="T6" i="8"/>
  <c r="T10" i="8"/>
  <c r="T15" i="8"/>
  <c r="T20" i="8"/>
  <c r="T24" i="8"/>
  <c r="T34" i="8"/>
  <c r="T44" i="8"/>
  <c r="T48" i="8"/>
  <c r="T31" i="8"/>
  <c r="T40" i="8"/>
  <c r="T4" i="8"/>
  <c r="T17" i="8"/>
  <c r="T36" i="8"/>
  <c r="T33" i="8"/>
  <c r="T42" i="8"/>
  <c r="AB53" i="8" l="1"/>
  <c r="T53" i="8"/>
</calcChain>
</file>

<file path=xl/sharedStrings.xml><?xml version="1.0" encoding="utf-8"?>
<sst xmlns="http://schemas.openxmlformats.org/spreadsheetml/2006/main" count="70" uniqueCount="41">
  <si>
    <t>Exp.</t>
  </si>
  <si>
    <t>Model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</si>
  <si>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(kg/m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</si>
  <si>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(kg/m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</si>
  <si>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Power (kW)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</si>
  <si>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>iSave</t>
    </r>
    <r>
      <rPr>
        <b/>
        <sz val="11"/>
        <color theme="1"/>
        <rFont val="Calibri"/>
        <family val="2"/>
        <scheme val="minor"/>
      </rPr>
      <t xml:space="preserve"> (Hz)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</si>
  <si>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hpp</t>
    </r>
    <r>
      <rPr>
        <b/>
        <sz val="11"/>
        <color theme="1"/>
        <rFont val="Calibri"/>
        <family val="2"/>
        <scheme val="minor"/>
      </rPr>
      <t xml:space="preserve"> (Hz)</t>
    </r>
  </si>
  <si>
    <r>
      <t>Q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/h)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</si>
  <si>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(bar)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</si>
  <si>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C)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</si>
  <si>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(kg/m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</si>
  <si>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Q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/h)</t>
    </r>
  </si>
  <si>
    <t>Model Inputs</t>
  </si>
  <si>
    <t>Temperature</t>
  </si>
  <si>
    <t>Concentration</t>
  </si>
  <si>
    <r>
      <t>Coefficient of Determination R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</si>
  <si>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R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- P</t>
    </r>
    <r>
      <rPr>
        <b/>
        <vertAlign val="subscript"/>
        <sz val="11"/>
        <color theme="1"/>
        <rFont val="Calibri"/>
        <family val="2"/>
        <scheme val="minor"/>
      </rPr>
      <t xml:space="preserve">f </t>
    </r>
    <r>
      <rPr>
        <b/>
        <sz val="11"/>
        <color theme="1"/>
        <rFont val="Calibri"/>
        <family val="2"/>
        <scheme val="minor"/>
      </rPr>
      <t>=</t>
    </r>
  </si>
  <si>
    <r>
      <t>R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- Q</t>
    </r>
    <r>
      <rPr>
        <b/>
        <vertAlign val="subscript"/>
        <sz val="11"/>
        <color theme="1"/>
        <rFont val="Calibri"/>
        <family val="2"/>
        <scheme val="minor"/>
      </rPr>
      <t xml:space="preserve">p </t>
    </r>
    <r>
      <rPr>
        <b/>
        <sz val="11"/>
        <color theme="1"/>
        <rFont val="Calibri"/>
        <family val="2"/>
        <scheme val="minor"/>
      </rPr>
      <t>=</t>
    </r>
  </si>
  <si>
    <r>
      <t>R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- C</t>
    </r>
    <r>
      <rPr>
        <b/>
        <vertAlign val="subscript"/>
        <sz val="11"/>
        <color theme="1"/>
        <rFont val="Calibri"/>
        <family val="2"/>
        <scheme val="minor"/>
      </rPr>
      <t xml:space="preserve">p </t>
    </r>
    <r>
      <rPr>
        <b/>
        <sz val="11"/>
        <color theme="1"/>
        <rFont val="Calibri"/>
        <family val="2"/>
        <scheme val="minor"/>
      </rPr>
      <t>=</t>
    </r>
  </si>
  <si>
    <r>
      <t>R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- C</t>
    </r>
    <r>
      <rPr>
        <b/>
        <vertAlign val="subscript"/>
        <sz val="11"/>
        <color theme="1"/>
        <rFont val="Calibri"/>
        <family val="2"/>
        <scheme val="minor"/>
      </rPr>
      <t xml:space="preserve">b </t>
    </r>
    <r>
      <rPr>
        <b/>
        <sz val="11"/>
        <color theme="1"/>
        <rFont val="Calibri"/>
        <family val="2"/>
        <scheme val="minor"/>
      </rPr>
      <t>=</t>
    </r>
  </si>
  <si>
    <r>
      <t>R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- Power =</t>
    </r>
  </si>
  <si>
    <t>ROSA</t>
  </si>
  <si>
    <t>Model and Exp.</t>
  </si>
  <si>
    <t>Model and ROSA</t>
  </si>
  <si>
    <t>-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</si>
  <si>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(mg/l)</t>
    </r>
  </si>
  <si>
    <t>Power (W)</t>
  </si>
  <si>
    <r>
      <t>Error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</si>
  <si>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kW</t>
  </si>
  <si>
    <t>RMSE =</t>
  </si>
  <si>
    <t>Root mean squared error RMSE</t>
  </si>
  <si>
    <t>RMSE - Qp =</t>
  </si>
  <si>
    <r>
      <t>RMSE - P</t>
    </r>
    <r>
      <rPr>
        <b/>
        <vertAlign val="subscript"/>
        <sz val="11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=</t>
    </r>
  </si>
  <si>
    <r>
      <t xml:space="preserve">35 </t>
    </r>
    <r>
      <rPr>
        <sz val="11"/>
        <rFont val="Calibri"/>
        <family val="2"/>
      </rPr>
      <t>± 0.5 kg/m</t>
    </r>
    <r>
      <rPr>
        <vertAlign val="superscript"/>
        <sz val="11"/>
        <rFont val="Calibri"/>
        <family val="2"/>
      </rPr>
      <t>3</t>
    </r>
  </si>
  <si>
    <r>
      <t xml:space="preserve">25 </t>
    </r>
    <r>
      <rPr>
        <sz val="11"/>
        <rFont val="Calibri"/>
        <family val="2"/>
      </rPr>
      <t>± 0.5 kg/m</t>
    </r>
    <r>
      <rPr>
        <vertAlign val="superscript"/>
        <sz val="11"/>
        <rFont val="Calibri"/>
        <family val="2"/>
      </rPr>
      <t>3</t>
    </r>
  </si>
  <si>
    <r>
      <t xml:space="preserve">30 </t>
    </r>
    <r>
      <rPr>
        <sz val="11"/>
        <rFont val="Calibri"/>
        <family val="2"/>
      </rPr>
      <t>± 0.5 kg/m</t>
    </r>
    <r>
      <rPr>
        <vertAlign val="superscript"/>
        <sz val="11"/>
        <rFont val="Calibri"/>
        <family val="2"/>
      </rPr>
      <t>3</t>
    </r>
  </si>
  <si>
    <r>
      <t xml:space="preserve">40 </t>
    </r>
    <r>
      <rPr>
        <sz val="11"/>
        <rFont val="Calibri"/>
        <family val="2"/>
      </rPr>
      <t>± 0.5 kg/m</t>
    </r>
    <r>
      <rPr>
        <vertAlign val="superscript"/>
        <sz val="11"/>
        <rFont val="Calibri"/>
        <family val="2"/>
      </rPr>
      <t>3</t>
    </r>
  </si>
  <si>
    <r>
      <t xml:space="preserve">20 </t>
    </r>
    <r>
      <rPr>
        <sz val="11"/>
        <rFont val="Calibri"/>
        <family val="2"/>
      </rPr>
      <t>± 1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</t>
    </r>
  </si>
  <si>
    <r>
      <t xml:space="preserve">25 </t>
    </r>
    <r>
      <rPr>
        <sz val="11"/>
        <rFont val="Calibri"/>
        <family val="2"/>
      </rPr>
      <t>± 1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</t>
    </r>
  </si>
  <si>
    <r>
      <t xml:space="preserve">30 </t>
    </r>
    <r>
      <rPr>
        <sz val="11"/>
        <rFont val="Calibri"/>
        <family val="2"/>
      </rPr>
      <t>± 1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</t>
    </r>
  </si>
  <si>
    <t xml:space="preserve">Supplementary data - Variable Operation of a Renewable Energy-Driven Reverse Osmosis System Using Model Predictive Control and Variable Recovery: Towards Large-Scale Implementation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</si>
</sst>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4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69">
    <xf numFmtId="0" fontId="0" fillId="0" borderId="0" xfId="0"/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3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0" fontId="0" fillId="3" borderId="0" xfId="0" applyFill="1"/>
    <xf numFmtId="2" fontId="0" fillId="3" borderId="0" xfId="0" applyNumberFormat="1" applyFill="1" applyAlignment="1">
      <alignment horizontal="center"/>
    </xf>
    <xf numFmtId="0" fontId="0" fillId="4" borderId="0" xfId="0" applyFill="1"/>
    <xf numFmtId="165" fontId="3" fillId="4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6" fillId="0" borderId="0" xfId="0" applyNumberFormat="1" applyFont="1" applyAlignment="1">
      <alignment horizontal="center" vertical="center"/>
    </xf>
    <xf numFmtId="0" fontId="1" fillId="0" borderId="0" xfId="0" applyFont="1"/>
    <xf numFmtId="2" fontId="6" fillId="0" borderId="0" xfId="0" applyNumberFormat="1" applyFont="1" applyAlignment="1">
      <alignment horizontal="center" vertical="center"/>
    </xf>
    <xf numFmtId="165" fontId="6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165" fontId="6" fillId="4" borderId="0" xfId="0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5" fillId="0" borderId="0" xfId="0" applyFont="1" applyAlignment="1">
      <alignment vertical="center" textRotation="90"/>
    </xf>
    <xf numFmtId="2" fontId="8" fillId="0" borderId="0" xfId="0" applyNumberFormat="1" applyFont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3" borderId="0" xfId="0" applyFont="1" applyFill="1"/>
    <xf numFmtId="165" fontId="8" fillId="4" borderId="0" xfId="0" applyNumberFormat="1" applyFont="1" applyFill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2" fontId="0" fillId="0" borderId="0" xfId="0" applyNumberFormat="1"/>
    <xf numFmtId="165" fontId="3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164" fontId="0" fillId="0" borderId="0" xfId="0" applyNumberFormat="1"/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Fill="1"/>
    <xf numFmtId="1" fontId="1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2" fontId="15" fillId="0" borderId="0" xfId="1" applyNumberFormat="1" applyFont="1" applyAlignment="1">
      <alignment horizontal="center"/>
    </xf>
    <xf numFmtId="0" fontId="15" fillId="0" borderId="0" xfId="1" applyFont="1"/>
    <xf numFmtId="164" fontId="15" fillId="0" borderId="0" xfId="1" applyNumberFormat="1" applyFont="1" applyAlignment="1">
      <alignment horizontal="center"/>
    </xf>
    <xf numFmtId="2" fontId="14" fillId="0" borderId="0" xfId="0" applyNumberFormat="1" applyFont="1"/>
    <xf numFmtId="2" fontId="15" fillId="0" borderId="0" xfId="2" applyNumberFormat="1" applyAlignment="1">
      <alignment horizontal="center"/>
    </xf>
    <xf numFmtId="2" fontId="1" fillId="0" borderId="0" xfId="0" applyNumberFormat="1" applyFont="1"/>
    <xf numFmtId="1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textRotation="90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 textRotation="90"/>
    </xf>
    <xf numFmtId="1" fontId="3" fillId="0" borderId="0" xfId="0" applyNumberFormat="1" applyFont="1" applyAlignment="1">
      <alignment horizontal="center" vertical="center" wrapText="1"/>
    </xf>
    <xf numFmtId="0" fontId="0" fillId="4" borderId="0" xfId="0" applyFill="1" applyAlignment="1">
      <alignment horizontal="left" vertical="center"/>
    </xf>
    <xf numFmtId="0" fontId="13" fillId="0" borderId="0" xfId="0" applyFont="1" applyAlignment="1">
      <alignment horizontal="center"/>
    </xf>
  </cellXfs>
  <cellStyles count="3">
    <cellStyle name="Normal" xfId="0" builtinId="0"/>
    <cellStyle name="Normal_Sheet1" xfId="2" xr:uid="{40F5483A-6D66-4A8E-8C97-E0A85808188D}"/>
    <cellStyle name="Normal_Steady-state data" xfId="1" xr:uid="{8AB2F4B1-EE1D-40F1-A7E3-AF7E04BF6F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5"/>
  <sheetViews>
    <sheetView tabSelected="1" zoomScale="70" zoomScaleNormal="70" workbookViewId="0">
      <pane ySplit="2" topLeftCell="A3" activePane="bottomLeft" state="frozen"/>
      <selection pane="bottomLeft" activeCell="J53" sqref="J53"/>
    </sheetView>
  </sheetViews>
  <sheetFormatPr defaultRowHeight="14.5" x14ac:dyDescent="0.35"/>
  <cols>
    <col min="20" max="20" width="10" bestFit="1" customWidth="1"/>
    <col min="28" max="28" width="12.1796875" bestFit="1" customWidth="1"/>
    <col min="30" max="30" width="8.7265625" style="32"/>
  </cols>
  <sheetData>
    <row r="1" spans="1:43" ht="17" x14ac:dyDescent="0.4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43" s="47" customFormat="1" ht="17.5" customHeight="1" x14ac:dyDescent="0.35">
      <c r="B2" s="61" t="s">
        <v>12</v>
      </c>
      <c r="C2" s="61"/>
      <c r="D2" s="61"/>
      <c r="E2" s="61"/>
      <c r="F2" s="61"/>
      <c r="G2" s="57" t="s">
        <v>7</v>
      </c>
      <c r="H2" s="57"/>
      <c r="I2" s="57"/>
      <c r="J2" s="57"/>
      <c r="K2" s="62" t="s">
        <v>8</v>
      </c>
      <c r="L2" s="62"/>
      <c r="M2" s="62"/>
      <c r="N2" s="62"/>
      <c r="O2" s="57" t="s">
        <v>2</v>
      </c>
      <c r="P2" s="57"/>
      <c r="Q2" s="57"/>
      <c r="R2" s="57" t="s">
        <v>25</v>
      </c>
      <c r="S2" s="57"/>
      <c r="T2" s="57"/>
      <c r="U2" s="62" t="s">
        <v>3</v>
      </c>
      <c r="V2" s="62"/>
      <c r="W2" s="62"/>
      <c r="X2" s="57" t="s">
        <v>26</v>
      </c>
      <c r="Y2" s="57"/>
      <c r="Z2" s="57" t="s">
        <v>4</v>
      </c>
      <c r="AA2" s="57"/>
      <c r="AB2" s="57"/>
      <c r="AC2" s="50"/>
      <c r="AD2" s="50"/>
      <c r="AE2" s="50"/>
      <c r="AG2" s="48"/>
      <c r="AH2" s="48"/>
      <c r="AI2" s="48"/>
      <c r="AJ2" s="48"/>
      <c r="AK2" s="48"/>
      <c r="AL2" s="48"/>
      <c r="AM2" s="48"/>
      <c r="AN2" s="48"/>
      <c r="AO2" s="48"/>
    </row>
    <row r="3" spans="1:43" ht="16.5" x14ac:dyDescent="0.35">
      <c r="B3" s="36" t="s">
        <v>10</v>
      </c>
      <c r="C3" s="36" t="s">
        <v>9</v>
      </c>
      <c r="D3" s="36" t="s">
        <v>5</v>
      </c>
      <c r="E3" s="36" t="s">
        <v>11</v>
      </c>
      <c r="F3" s="36" t="s">
        <v>6</v>
      </c>
      <c r="G3" s="36" t="s">
        <v>0</v>
      </c>
      <c r="H3" s="36" t="s">
        <v>1</v>
      </c>
      <c r="I3" s="36" t="s">
        <v>21</v>
      </c>
      <c r="J3" s="36" t="s">
        <v>27</v>
      </c>
      <c r="K3" s="36" t="s">
        <v>0</v>
      </c>
      <c r="L3" s="36" t="s">
        <v>1</v>
      </c>
      <c r="M3" s="36" t="s">
        <v>21</v>
      </c>
      <c r="N3" s="36" t="s">
        <v>27</v>
      </c>
      <c r="O3" s="36" t="s">
        <v>0</v>
      </c>
      <c r="P3" s="36" t="s">
        <v>1</v>
      </c>
      <c r="Q3" s="36" t="s">
        <v>21</v>
      </c>
      <c r="R3" s="36" t="s">
        <v>0</v>
      </c>
      <c r="S3" s="36" t="s">
        <v>1</v>
      </c>
      <c r="T3" s="36" t="s">
        <v>27</v>
      </c>
      <c r="U3" s="36" t="s">
        <v>0</v>
      </c>
      <c r="V3" s="36" t="s">
        <v>1</v>
      </c>
      <c r="W3" s="36" t="s">
        <v>27</v>
      </c>
      <c r="X3" s="36" t="s">
        <v>0</v>
      </c>
      <c r="Y3" s="36" t="s">
        <v>1</v>
      </c>
      <c r="Z3" s="36" t="s">
        <v>0</v>
      </c>
      <c r="AA3" s="36" t="s">
        <v>1</v>
      </c>
      <c r="AB3" s="36" t="s">
        <v>27</v>
      </c>
      <c r="AC3" s="36"/>
      <c r="AE3" s="36"/>
      <c r="AG3" s="38"/>
      <c r="AH3" s="39"/>
      <c r="AI3" s="39"/>
      <c r="AJ3" s="39"/>
      <c r="AK3" s="39"/>
      <c r="AL3" s="39"/>
      <c r="AM3" s="38"/>
      <c r="AN3" s="38"/>
      <c r="AO3" s="38"/>
    </row>
    <row r="4" spans="1:43" x14ac:dyDescent="0.35">
      <c r="A4" s="58" t="s">
        <v>13</v>
      </c>
      <c r="B4" s="66" t="s">
        <v>33</v>
      </c>
      <c r="C4" s="60" t="s">
        <v>37</v>
      </c>
      <c r="D4" s="59">
        <v>20</v>
      </c>
      <c r="E4" s="60">
        <v>9.8279999999999994</v>
      </c>
      <c r="F4" s="37">
        <v>20</v>
      </c>
      <c r="G4" s="2">
        <v>0.89887110674908799</v>
      </c>
      <c r="H4" s="15">
        <v>0.84670000000000001</v>
      </c>
      <c r="I4" s="25">
        <v>0.86</v>
      </c>
      <c r="J4" s="34">
        <f>(G4-H4)^2</f>
        <v>2.7218243794247337E-3</v>
      </c>
      <c r="K4" s="2">
        <v>35.645707479381699</v>
      </c>
      <c r="L4" s="19">
        <v>34.590000000000003</v>
      </c>
      <c r="M4" s="30">
        <v>33.229999999999997</v>
      </c>
      <c r="N4" s="34">
        <f>(K4-L4)^2</f>
        <v>1.1145182820224524</v>
      </c>
      <c r="O4" s="12">
        <v>0.26371381930730547</v>
      </c>
      <c r="P4" s="19">
        <v>0.39179999999999998</v>
      </c>
      <c r="Q4" s="30">
        <v>0.375</v>
      </c>
      <c r="R4" s="4">
        <f>O4*1000</f>
        <v>263.71381930730547</v>
      </c>
      <c r="S4" s="19">
        <f>P4*1000</f>
        <v>391.79999999999995</v>
      </c>
      <c r="T4" s="34">
        <f>(R4-S4)^2</f>
        <v>16406.06968444158</v>
      </c>
      <c r="U4" s="4">
        <v>39.218511415898028</v>
      </c>
      <c r="V4" s="19">
        <v>38.56</v>
      </c>
      <c r="W4" s="34">
        <f>(U4-V4)^2</f>
        <v>0.43363728486802311</v>
      </c>
      <c r="X4" s="3">
        <v>4314.3199068996364</v>
      </c>
      <c r="Y4" s="20">
        <v>4122</v>
      </c>
      <c r="Z4" s="3">
        <f>X4/1000</f>
        <v>4.3143199068996365</v>
      </c>
      <c r="AA4" s="20">
        <f>Y4/1000</f>
        <v>4.1219999999999999</v>
      </c>
      <c r="AB4" s="34">
        <f>(Z4-AA4)^2</f>
        <v>3.6986946589884898E-2</v>
      </c>
      <c r="AC4" s="1"/>
      <c r="AD4" s="49"/>
      <c r="AE4" s="1"/>
      <c r="AF4" s="3"/>
      <c r="AG4" s="40"/>
      <c r="AH4" s="41"/>
      <c r="AI4" s="42"/>
      <c r="AJ4" s="40"/>
      <c r="AK4" s="40"/>
      <c r="AL4" s="40"/>
      <c r="AM4" s="40"/>
      <c r="AN4" s="40"/>
      <c r="AO4" s="40"/>
      <c r="AP4" s="1"/>
      <c r="AQ4" s="1"/>
    </row>
    <row r="5" spans="1:43" x14ac:dyDescent="0.35">
      <c r="A5" s="58"/>
      <c r="B5" s="66"/>
      <c r="C5" s="60"/>
      <c r="D5" s="59"/>
      <c r="E5" s="60"/>
      <c r="F5" s="37">
        <v>25</v>
      </c>
      <c r="G5" s="2">
        <v>1.1999313737623998</v>
      </c>
      <c r="H5" s="15">
        <v>1.153</v>
      </c>
      <c r="I5" s="25">
        <v>1.1599999999999999</v>
      </c>
      <c r="J5" s="34">
        <f>(G5-H5)^2</f>
        <v>2.2025538432260639E-3</v>
      </c>
      <c r="K5" s="2">
        <v>37.569605327977946</v>
      </c>
      <c r="L5" s="19">
        <v>36.270000000000003</v>
      </c>
      <c r="M5" s="30">
        <v>35.28</v>
      </c>
      <c r="N5" s="34">
        <f t="shared" ref="N5:N50" si="0">(K5-L5)^2</f>
        <v>1.6889740085086571</v>
      </c>
      <c r="O5" s="12">
        <v>0.24090441845454333</v>
      </c>
      <c r="P5" s="19">
        <v>0.29759999999999998</v>
      </c>
      <c r="Q5" s="30">
        <v>0.29399999999999998</v>
      </c>
      <c r="R5" s="4">
        <f t="shared" ref="R5:S50" si="1">O5*1000</f>
        <v>240.90441845454333</v>
      </c>
      <c r="S5" s="19">
        <f t="shared" si="1"/>
        <v>297.59999999999997</v>
      </c>
      <c r="T5" s="34">
        <f t="shared" ref="T5:T50" si="2">(R5-S5)^2</f>
        <v>3214.3889667775229</v>
      </c>
      <c r="U5" s="4">
        <v>39.421643902184982</v>
      </c>
      <c r="V5" s="19">
        <v>39.43</v>
      </c>
      <c r="W5" s="34">
        <f t="shared" ref="W5:W50" si="3">(U5-V5)^2</f>
        <v>6.9824370694139394E-5</v>
      </c>
      <c r="X5" s="3">
        <v>4787.5162855129793</v>
      </c>
      <c r="Y5" s="20">
        <v>4683</v>
      </c>
      <c r="Z5" s="3">
        <f t="shared" ref="Z5:AA50" si="4">X5/1000</f>
        <v>4.7875162855129796</v>
      </c>
      <c r="AA5" s="20">
        <f t="shared" si="4"/>
        <v>4.6829999999999998</v>
      </c>
      <c r="AB5" s="34">
        <f t="shared" ref="AB5:AB50" si="5">(Z5-AA5)^2</f>
        <v>1.0923653937430703E-2</v>
      </c>
      <c r="AC5" s="1"/>
      <c r="AD5" s="49"/>
      <c r="AE5" s="1"/>
      <c r="AF5" s="3"/>
      <c r="AG5" s="40"/>
      <c r="AH5" s="41"/>
      <c r="AI5" s="42"/>
      <c r="AJ5" s="40"/>
      <c r="AK5" s="40"/>
      <c r="AL5" s="40"/>
      <c r="AM5" s="40"/>
      <c r="AN5" s="40"/>
      <c r="AO5" s="40"/>
      <c r="AP5" s="1"/>
      <c r="AQ5" s="1"/>
    </row>
    <row r="6" spans="1:43" x14ac:dyDescent="0.35">
      <c r="A6" s="58"/>
      <c r="B6" s="66"/>
      <c r="C6" s="60"/>
      <c r="D6" s="59"/>
      <c r="E6" s="60"/>
      <c r="F6" s="37">
        <v>30</v>
      </c>
      <c r="G6" s="2">
        <v>1.6534331465218721</v>
      </c>
      <c r="H6" s="15">
        <v>1.5669999999999999</v>
      </c>
      <c r="I6" s="25">
        <v>1.58</v>
      </c>
      <c r="J6" s="34">
        <f t="shared" ref="J6:J50" si="6">(G6-H6)^2</f>
        <v>7.4706888176714233E-3</v>
      </c>
      <c r="K6" s="2">
        <v>39.781084627110168</v>
      </c>
      <c r="L6" s="19">
        <v>38.49</v>
      </c>
      <c r="M6" s="30">
        <v>38.06</v>
      </c>
      <c r="N6" s="34">
        <f t="shared" si="0"/>
        <v>1.6668995143601968</v>
      </c>
      <c r="O6" s="12">
        <v>0.20312333691127241</v>
      </c>
      <c r="P6" s="19">
        <v>0.22750000000000001</v>
      </c>
      <c r="Q6" s="30">
        <v>0.22500000000000001</v>
      </c>
      <c r="R6" s="4">
        <f t="shared" si="1"/>
        <v>203.12333691127242</v>
      </c>
      <c r="S6" s="19">
        <f t="shared" si="1"/>
        <v>227.5</v>
      </c>
      <c r="T6" s="34">
        <f t="shared" si="2"/>
        <v>594.22170334133375</v>
      </c>
      <c r="U6" s="4">
        <v>40.812719435802251</v>
      </c>
      <c r="V6" s="19">
        <v>40.64</v>
      </c>
      <c r="W6" s="34">
        <f t="shared" si="3"/>
        <v>2.9832003503847605E-2</v>
      </c>
      <c r="X6" s="3">
        <v>5369.5681464616155</v>
      </c>
      <c r="Y6" s="20">
        <v>5306</v>
      </c>
      <c r="Z6" s="3">
        <f t="shared" si="4"/>
        <v>5.3695681464616154</v>
      </c>
      <c r="AA6" s="20">
        <f t="shared" si="4"/>
        <v>5.306</v>
      </c>
      <c r="AB6" s="34">
        <f t="shared" si="5"/>
        <v>4.0409092445653797E-3</v>
      </c>
      <c r="AC6" s="1"/>
      <c r="AD6" s="49"/>
      <c r="AE6" s="1"/>
      <c r="AF6" s="3"/>
      <c r="AG6" s="40"/>
      <c r="AH6" s="41"/>
      <c r="AI6" s="42"/>
      <c r="AJ6" s="40"/>
      <c r="AK6" s="40"/>
      <c r="AL6" s="40"/>
      <c r="AM6" s="40"/>
      <c r="AN6" s="40"/>
      <c r="AO6" s="40"/>
      <c r="AP6" s="1"/>
      <c r="AQ6" s="1"/>
    </row>
    <row r="7" spans="1:43" x14ac:dyDescent="0.35">
      <c r="A7" s="58"/>
      <c r="B7" s="66"/>
      <c r="C7" s="60"/>
      <c r="D7" s="59"/>
      <c r="E7" s="60"/>
      <c r="F7" s="37">
        <v>35</v>
      </c>
      <c r="G7" s="2">
        <v>1.99649249760279</v>
      </c>
      <c r="H7" s="15">
        <v>1.9259999999999999</v>
      </c>
      <c r="I7" s="25">
        <v>1.93</v>
      </c>
      <c r="J7" s="34">
        <f t="shared" si="6"/>
        <v>4.9691922182793658E-3</v>
      </c>
      <c r="K7" s="2">
        <v>41.748186966375002</v>
      </c>
      <c r="L7" s="19">
        <v>40.700000000000003</v>
      </c>
      <c r="M7" s="30">
        <v>40.96</v>
      </c>
      <c r="N7" s="34">
        <f t="shared" si="0"/>
        <v>1.0986959164784231</v>
      </c>
      <c r="O7" s="12">
        <v>0.18058859756309881</v>
      </c>
      <c r="P7" s="19">
        <v>0.19359999999999999</v>
      </c>
      <c r="Q7" s="30">
        <v>0.19500000000000001</v>
      </c>
      <c r="R7" s="4">
        <f t="shared" si="1"/>
        <v>180.5885975630988</v>
      </c>
      <c r="S7" s="19">
        <f t="shared" si="1"/>
        <v>193.6</v>
      </c>
      <c r="T7" s="34">
        <f t="shared" si="2"/>
        <v>169.29659337499831</v>
      </c>
      <c r="U7" s="4">
        <v>41.404896371637676</v>
      </c>
      <c r="V7" s="19">
        <v>42.09</v>
      </c>
      <c r="W7" s="34">
        <f t="shared" si="3"/>
        <v>0.46936698159522589</v>
      </c>
      <c r="X7" s="3">
        <v>5937.3123186047433</v>
      </c>
      <c r="Y7" s="20">
        <v>5980</v>
      </c>
      <c r="Z7" s="3">
        <f t="shared" si="4"/>
        <v>5.937312318604743</v>
      </c>
      <c r="AA7" s="20">
        <f t="shared" si="4"/>
        <v>5.98</v>
      </c>
      <c r="AB7" s="34">
        <f t="shared" si="5"/>
        <v>1.8222381429030107E-3</v>
      </c>
      <c r="AC7" s="1"/>
      <c r="AD7" s="49"/>
      <c r="AE7" s="1"/>
      <c r="AF7" s="3"/>
      <c r="AG7" s="40"/>
      <c r="AH7" s="41"/>
      <c r="AI7" s="42"/>
      <c r="AJ7" s="40"/>
      <c r="AK7" s="40"/>
      <c r="AL7" s="40"/>
      <c r="AM7" s="40"/>
      <c r="AN7" s="40"/>
      <c r="AO7" s="40"/>
      <c r="AP7" s="1"/>
      <c r="AQ7" s="1"/>
    </row>
    <row r="8" spans="1:43" x14ac:dyDescent="0.35">
      <c r="A8" s="58"/>
      <c r="B8" s="66"/>
      <c r="C8" s="60"/>
      <c r="D8" s="59"/>
      <c r="E8" s="60"/>
      <c r="F8" s="37">
        <v>40</v>
      </c>
      <c r="G8" s="2">
        <v>2.6579952989813864</v>
      </c>
      <c r="H8" s="15">
        <v>2.6389999999999998</v>
      </c>
      <c r="I8" s="25">
        <v>2.64</v>
      </c>
      <c r="J8" s="34">
        <f t="shared" si="6"/>
        <v>3.6082138339226801E-4</v>
      </c>
      <c r="K8" s="2">
        <v>44.046045335891563</v>
      </c>
      <c r="L8" s="19">
        <v>44.85</v>
      </c>
      <c r="M8" s="30">
        <v>46.67</v>
      </c>
      <c r="N8" s="34">
        <f t="shared" si="0"/>
        <v>0.64634310194171218</v>
      </c>
      <c r="O8" s="12">
        <v>0.15529432663585704</v>
      </c>
      <c r="P8" s="19">
        <v>0.15049999999999999</v>
      </c>
      <c r="Q8" s="30">
        <v>0.155</v>
      </c>
      <c r="R8" s="4">
        <f t="shared" si="1"/>
        <v>155.29432663585703</v>
      </c>
      <c r="S8" s="19">
        <f t="shared" si="1"/>
        <v>150.5</v>
      </c>
      <c r="T8" s="34">
        <f t="shared" si="2"/>
        <v>22.985567891288213</v>
      </c>
      <c r="U8" s="4">
        <v>44.657934476733537</v>
      </c>
      <c r="V8" s="19">
        <v>44.81</v>
      </c>
      <c r="W8" s="34">
        <f t="shared" si="3"/>
        <v>2.3123923366303856E-2</v>
      </c>
      <c r="X8" s="3">
        <v>6516.6029149482938</v>
      </c>
      <c r="Y8" s="20">
        <v>6865</v>
      </c>
      <c r="Z8" s="3">
        <f t="shared" si="4"/>
        <v>6.5166029149482938</v>
      </c>
      <c r="AA8" s="20">
        <f t="shared" si="4"/>
        <v>6.8650000000000002</v>
      </c>
      <c r="AB8" s="34">
        <f t="shared" si="5"/>
        <v>0.12138052887252596</v>
      </c>
      <c r="AC8" s="1"/>
      <c r="AD8" s="49"/>
      <c r="AE8" s="1"/>
      <c r="AF8" s="3"/>
      <c r="AG8" s="40"/>
      <c r="AH8" s="41"/>
      <c r="AI8" s="42"/>
      <c r="AJ8" s="40"/>
      <c r="AK8" s="40"/>
      <c r="AL8" s="40"/>
      <c r="AM8" s="40"/>
      <c r="AN8" s="40"/>
      <c r="AO8" s="40"/>
      <c r="AP8" s="1"/>
      <c r="AQ8" s="1"/>
    </row>
    <row r="9" spans="1:43" x14ac:dyDescent="0.35">
      <c r="A9" s="58"/>
      <c r="B9" s="66"/>
      <c r="C9" s="60"/>
      <c r="D9" s="59"/>
      <c r="E9" s="60"/>
      <c r="F9" s="37">
        <v>45</v>
      </c>
      <c r="G9" s="2">
        <v>3.0839168153517154</v>
      </c>
      <c r="H9" s="15">
        <v>3.0819999999999999</v>
      </c>
      <c r="I9" s="25">
        <v>3.05</v>
      </c>
      <c r="J9" s="34">
        <f t="shared" si="6"/>
        <v>3.6741810925722397E-6</v>
      </c>
      <c r="K9" s="2">
        <v>46.18321690136262</v>
      </c>
      <c r="L9" s="19">
        <v>47.57</v>
      </c>
      <c r="M9" s="30">
        <v>50.29</v>
      </c>
      <c r="N9" s="34">
        <f t="shared" si="0"/>
        <v>1.9231673626662942</v>
      </c>
      <c r="O9" s="12">
        <v>0.12112880370649329</v>
      </c>
      <c r="P9" s="19">
        <v>0.13569999999999999</v>
      </c>
      <c r="Q9" s="30">
        <v>0.14499999999999999</v>
      </c>
      <c r="R9" s="4">
        <f t="shared" si="1"/>
        <v>121.12880370649329</v>
      </c>
      <c r="S9" s="19">
        <f t="shared" si="1"/>
        <v>135.69999999999999</v>
      </c>
      <c r="T9" s="34">
        <f t="shared" si="2"/>
        <v>212.31976142390346</v>
      </c>
      <c r="U9" s="4">
        <v>46.488617332846843</v>
      </c>
      <c r="V9" s="19">
        <v>46.74</v>
      </c>
      <c r="W9" s="34">
        <f t="shared" si="3"/>
        <v>6.3193245345035898E-2</v>
      </c>
      <c r="X9" s="3">
        <v>7255.628695667494</v>
      </c>
      <c r="Y9" s="20">
        <v>7745</v>
      </c>
      <c r="Z9" s="3">
        <f t="shared" si="4"/>
        <v>7.255628695667494</v>
      </c>
      <c r="AA9" s="20">
        <f t="shared" si="4"/>
        <v>7.7450000000000001</v>
      </c>
      <c r="AB9" s="34">
        <f t="shared" si="5"/>
        <v>0.23948427350409829</v>
      </c>
      <c r="AC9" s="1"/>
      <c r="AD9" s="49"/>
      <c r="AE9" s="1"/>
      <c r="AF9" s="3"/>
      <c r="AG9" s="40"/>
      <c r="AH9" s="41"/>
      <c r="AI9" s="42"/>
      <c r="AJ9" s="40"/>
      <c r="AK9" s="40"/>
      <c r="AL9" s="40"/>
      <c r="AM9" s="40"/>
      <c r="AN9" s="40"/>
      <c r="AO9" s="40"/>
      <c r="AP9" s="1"/>
      <c r="AQ9" s="1"/>
    </row>
    <row r="10" spans="1:43" x14ac:dyDescent="0.35">
      <c r="A10" s="58"/>
      <c r="B10" s="66"/>
      <c r="C10" s="60"/>
      <c r="D10" s="59"/>
      <c r="E10" s="60"/>
      <c r="F10" s="37">
        <v>48</v>
      </c>
      <c r="G10" s="2">
        <v>3.3387308753884</v>
      </c>
      <c r="H10" s="15">
        <v>3.35</v>
      </c>
      <c r="I10" s="25">
        <v>3.33</v>
      </c>
      <c r="J10" s="34">
        <f t="shared" si="6"/>
        <v>1.2699316951177164E-4</v>
      </c>
      <c r="K10" s="2">
        <v>47.45520552796782</v>
      </c>
      <c r="L10" s="19">
        <v>49.24</v>
      </c>
      <c r="M10" s="30">
        <v>53.09</v>
      </c>
      <c r="N10" s="34">
        <f t="shared" si="0"/>
        <v>3.1854913073966351</v>
      </c>
      <c r="O10" s="12">
        <v>0.11127772762221927</v>
      </c>
      <c r="P10" s="19">
        <v>0.12870000000000001</v>
      </c>
      <c r="Q10" s="30">
        <v>0.13800000000000001</v>
      </c>
      <c r="R10" s="4">
        <f t="shared" si="1"/>
        <v>111.27772762221927</v>
      </c>
      <c r="S10" s="19">
        <f t="shared" si="1"/>
        <v>128.70000000000002</v>
      </c>
      <c r="T10" s="34">
        <f t="shared" si="2"/>
        <v>303.53557480558186</v>
      </c>
      <c r="U10" s="4">
        <v>47.583979654604967</v>
      </c>
      <c r="V10" s="19">
        <v>47.96</v>
      </c>
      <c r="W10" s="34">
        <f t="shared" si="3"/>
        <v>0.14139130015100063</v>
      </c>
      <c r="X10" s="3">
        <v>7777.4806861194465</v>
      </c>
      <c r="Y10" s="20">
        <v>8312</v>
      </c>
      <c r="Z10" s="3">
        <f t="shared" si="4"/>
        <v>7.7774806861194463</v>
      </c>
      <c r="AA10" s="20">
        <f t="shared" si="4"/>
        <v>8.3119999999999994</v>
      </c>
      <c r="AB10" s="34">
        <f t="shared" si="5"/>
        <v>0.28571089691133722</v>
      </c>
      <c r="AC10" s="1"/>
      <c r="AD10" s="49"/>
      <c r="AE10" s="1"/>
      <c r="AF10" s="1"/>
      <c r="AG10" s="40"/>
      <c r="AH10" s="41"/>
      <c r="AI10" s="42"/>
      <c r="AJ10" s="40"/>
      <c r="AK10" s="40"/>
      <c r="AL10" s="40"/>
      <c r="AM10" s="40"/>
      <c r="AN10" s="40"/>
      <c r="AO10" s="40"/>
      <c r="AP10" s="1"/>
      <c r="AQ10" s="1"/>
    </row>
    <row r="11" spans="1:43" x14ac:dyDescent="0.35">
      <c r="A11" s="58"/>
      <c r="B11" s="5"/>
      <c r="C11" s="5"/>
      <c r="D11" s="5"/>
      <c r="E11" s="6"/>
      <c r="F11" s="5"/>
      <c r="G11" s="7"/>
      <c r="H11" s="16"/>
      <c r="I11" s="26"/>
      <c r="J11" s="26"/>
      <c r="K11" s="7"/>
      <c r="L11" s="1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1"/>
      <c r="AD11" s="49"/>
      <c r="AE11" s="1"/>
      <c r="AF11" s="1"/>
      <c r="AG11" s="40"/>
      <c r="AH11" s="43"/>
      <c r="AI11" s="43"/>
      <c r="AJ11" s="40"/>
      <c r="AK11" s="40"/>
      <c r="AL11" s="40"/>
      <c r="AM11" s="40"/>
      <c r="AN11" s="40"/>
      <c r="AO11" s="40"/>
      <c r="AP11" s="1"/>
      <c r="AQ11" s="1"/>
    </row>
    <row r="12" spans="1:43" x14ac:dyDescent="0.35">
      <c r="A12" s="58"/>
      <c r="B12" s="66" t="s">
        <v>33</v>
      </c>
      <c r="C12" s="60" t="s">
        <v>38</v>
      </c>
      <c r="D12" s="59">
        <v>20</v>
      </c>
      <c r="E12" s="60">
        <v>9.8279999999999994</v>
      </c>
      <c r="F12" s="37">
        <v>20</v>
      </c>
      <c r="G12" s="2">
        <v>0.68497628211833739</v>
      </c>
      <c r="H12" s="13">
        <v>0.83099999999999996</v>
      </c>
      <c r="I12" s="27">
        <v>0.84</v>
      </c>
      <c r="J12" s="34">
        <f t="shared" si="6"/>
        <v>2.1322926183983383E-2</v>
      </c>
      <c r="K12" s="2">
        <v>34.73017459989633</v>
      </c>
      <c r="L12" s="13">
        <v>34.619999999999997</v>
      </c>
      <c r="M12" s="27">
        <v>33.06</v>
      </c>
      <c r="N12" s="34">
        <f t="shared" si="0"/>
        <v>1.2138442462316924E-2</v>
      </c>
      <c r="O12" s="12">
        <v>0.29923678333978571</v>
      </c>
      <c r="P12" s="13">
        <v>0.4874</v>
      </c>
      <c r="Q12" s="27">
        <v>0.52800000000000002</v>
      </c>
      <c r="R12" s="4">
        <f t="shared" si="1"/>
        <v>299.23678333978569</v>
      </c>
      <c r="S12" s="19">
        <f t="shared" si="1"/>
        <v>487.4</v>
      </c>
      <c r="T12" s="34">
        <f t="shared" si="2"/>
        <v>35405.396103918742</v>
      </c>
      <c r="U12" s="4">
        <v>37.957845261636486</v>
      </c>
      <c r="V12" s="13">
        <v>38.76</v>
      </c>
      <c r="W12" s="34">
        <f t="shared" si="3"/>
        <v>0.64345222427903492</v>
      </c>
      <c r="X12" s="2">
        <v>4221.7544768055996</v>
      </c>
      <c r="Y12" s="21">
        <v>4124</v>
      </c>
      <c r="Z12" s="3">
        <f t="shared" si="4"/>
        <v>4.2217544768055992</v>
      </c>
      <c r="AA12" s="20">
        <f t="shared" si="4"/>
        <v>4.1239999999999997</v>
      </c>
      <c r="AB12" s="34">
        <f t="shared" si="5"/>
        <v>9.5559377355365037E-3</v>
      </c>
      <c r="AC12" s="32"/>
      <c r="AD12" s="49"/>
      <c r="AE12" s="51"/>
      <c r="AF12" s="32"/>
      <c r="AG12" s="38"/>
      <c r="AH12" s="44"/>
      <c r="AI12" s="43"/>
      <c r="AJ12" s="40"/>
      <c r="AK12" s="40"/>
      <c r="AL12" s="40"/>
      <c r="AM12" s="38"/>
      <c r="AN12" s="38"/>
      <c r="AO12" s="38"/>
    </row>
    <row r="13" spans="1:43" x14ac:dyDescent="0.35">
      <c r="A13" s="58"/>
      <c r="B13" s="66"/>
      <c r="C13" s="60"/>
      <c r="D13" s="59"/>
      <c r="E13" s="60"/>
      <c r="F13" s="37">
        <v>25</v>
      </c>
      <c r="G13" s="2">
        <v>1.1931827988137484</v>
      </c>
      <c r="H13" s="13">
        <v>1.1479999999999999</v>
      </c>
      <c r="I13" s="27">
        <v>1.1499999999999999</v>
      </c>
      <c r="J13" s="34">
        <f t="shared" si="6"/>
        <v>2.0414853086436762E-3</v>
      </c>
      <c r="K13" s="2">
        <v>36.781055437389334</v>
      </c>
      <c r="L13" s="13">
        <v>36</v>
      </c>
      <c r="M13" s="27">
        <v>34.840000000000003</v>
      </c>
      <c r="N13" s="34">
        <f t="shared" si="0"/>
        <v>0.61004759627544369</v>
      </c>
      <c r="O13" s="12">
        <v>0.27922177041898805</v>
      </c>
      <c r="P13" s="13">
        <v>0.36180000000000001</v>
      </c>
      <c r="Q13" s="27">
        <v>0.40200000000000002</v>
      </c>
      <c r="R13" s="4">
        <f t="shared" si="1"/>
        <v>279.22177041898806</v>
      </c>
      <c r="S13" s="19">
        <f t="shared" si="1"/>
        <v>361.8</v>
      </c>
      <c r="T13" s="34">
        <f t="shared" si="2"/>
        <v>6819.1640007343176</v>
      </c>
      <c r="U13" s="4">
        <v>39.344875292018884</v>
      </c>
      <c r="V13" s="13">
        <v>39.42</v>
      </c>
      <c r="W13" s="34">
        <f t="shared" si="3"/>
        <v>5.6437217492482424E-3</v>
      </c>
      <c r="X13" s="2">
        <v>4715.9331972231093</v>
      </c>
      <c r="Y13" s="21">
        <v>4665</v>
      </c>
      <c r="Z13" s="3">
        <f t="shared" si="4"/>
        <v>4.7159331972231096</v>
      </c>
      <c r="AA13" s="20">
        <f t="shared" si="4"/>
        <v>4.665</v>
      </c>
      <c r="AB13" s="34">
        <f t="shared" si="5"/>
        <v>2.5941905793681708E-3</v>
      </c>
      <c r="AC13" s="32"/>
      <c r="AD13" s="49"/>
      <c r="AE13" s="51"/>
      <c r="AF13" s="32"/>
      <c r="AG13" s="38"/>
      <c r="AH13" s="44"/>
      <c r="AI13" s="43"/>
      <c r="AJ13" s="40"/>
      <c r="AK13" s="40"/>
      <c r="AL13" s="40"/>
      <c r="AM13" s="38"/>
      <c r="AN13" s="38"/>
      <c r="AO13" s="38"/>
    </row>
    <row r="14" spans="1:43" x14ac:dyDescent="0.35">
      <c r="A14" s="58"/>
      <c r="B14" s="66"/>
      <c r="C14" s="60"/>
      <c r="D14" s="59"/>
      <c r="E14" s="60"/>
      <c r="F14" s="37">
        <v>30</v>
      </c>
      <c r="G14" s="2">
        <v>1.5779549146647029</v>
      </c>
      <c r="H14" s="13">
        <v>1.53</v>
      </c>
      <c r="I14" s="27">
        <v>1.52</v>
      </c>
      <c r="J14" s="34">
        <f t="shared" si="6"/>
        <v>2.299673840498939E-3</v>
      </c>
      <c r="K14" s="2">
        <v>38.781530080041186</v>
      </c>
      <c r="L14" s="13">
        <v>37.99</v>
      </c>
      <c r="M14" s="27">
        <v>37.31</v>
      </c>
      <c r="N14" s="34">
        <f t="shared" si="0"/>
        <v>0.62651986761000344</v>
      </c>
      <c r="O14" s="12">
        <v>0.25339499508708674</v>
      </c>
      <c r="P14" s="13">
        <v>0.2833</v>
      </c>
      <c r="Q14" s="27">
        <v>0.32200000000000001</v>
      </c>
      <c r="R14" s="4">
        <f t="shared" si="1"/>
        <v>253.39499508708673</v>
      </c>
      <c r="S14" s="19">
        <f t="shared" si="1"/>
        <v>283.3</v>
      </c>
      <c r="T14" s="34">
        <f t="shared" si="2"/>
        <v>894.30931884136771</v>
      </c>
      <c r="U14" s="4">
        <v>40.684697668239089</v>
      </c>
      <c r="V14" s="13">
        <v>40.75</v>
      </c>
      <c r="W14" s="34">
        <f t="shared" si="3"/>
        <v>4.2643945334121065E-3</v>
      </c>
      <c r="X14" s="2">
        <v>5258.7998812025198</v>
      </c>
      <c r="Y14" s="21">
        <v>5270</v>
      </c>
      <c r="Z14" s="3">
        <f t="shared" si="4"/>
        <v>5.2587998812025196</v>
      </c>
      <c r="AA14" s="20">
        <f t="shared" si="4"/>
        <v>5.27</v>
      </c>
      <c r="AB14" s="34">
        <f t="shared" si="5"/>
        <v>1.2544266107766377E-4</v>
      </c>
      <c r="AC14" s="32"/>
      <c r="AD14" s="49"/>
      <c r="AE14" s="51"/>
      <c r="AF14" s="32"/>
      <c r="AG14" s="38"/>
      <c r="AH14" s="44"/>
      <c r="AI14" s="43"/>
      <c r="AJ14" s="40"/>
      <c r="AK14" s="40"/>
      <c r="AL14" s="40"/>
      <c r="AM14" s="38"/>
      <c r="AN14" s="38"/>
      <c r="AO14" s="38"/>
    </row>
    <row r="15" spans="1:43" x14ac:dyDescent="0.35">
      <c r="A15" s="58"/>
      <c r="B15" s="66"/>
      <c r="C15" s="60"/>
      <c r="D15" s="59"/>
      <c r="E15" s="60"/>
      <c r="F15" s="37">
        <v>35</v>
      </c>
      <c r="G15" s="2">
        <v>2.3234478029715171</v>
      </c>
      <c r="H15" s="13">
        <v>1.92</v>
      </c>
      <c r="I15" s="27">
        <v>1.92</v>
      </c>
      <c r="J15" s="34">
        <f t="shared" si="6"/>
        <v>0.16277012972254415</v>
      </c>
      <c r="K15" s="2">
        <v>40.845989217069466</v>
      </c>
      <c r="L15" s="13">
        <v>39.869999999999997</v>
      </c>
      <c r="M15" s="27">
        <v>39.72</v>
      </c>
      <c r="N15" s="34">
        <f t="shared" si="0"/>
        <v>0.95255495183587391</v>
      </c>
      <c r="O15" s="12">
        <v>0.22712427169614105</v>
      </c>
      <c r="P15" s="13">
        <v>0.23469999999999999</v>
      </c>
      <c r="Q15" s="27">
        <v>0.26900000000000002</v>
      </c>
      <c r="R15" s="4">
        <f t="shared" si="1"/>
        <v>227.12427169614105</v>
      </c>
      <c r="S15" s="19">
        <f t="shared" si="1"/>
        <v>234.7</v>
      </c>
      <c r="T15" s="34">
        <f t="shared" si="2"/>
        <v>57.391659333889422</v>
      </c>
      <c r="U15" s="4">
        <v>43.464509580069056</v>
      </c>
      <c r="V15" s="13">
        <v>41.98</v>
      </c>
      <c r="W15" s="34">
        <f t="shared" si="3"/>
        <v>2.203768693316813</v>
      </c>
      <c r="X15" s="2">
        <v>6161.3827988687699</v>
      </c>
      <c r="Y15" s="21">
        <v>5906</v>
      </c>
      <c r="Z15" s="3">
        <f t="shared" si="4"/>
        <v>6.1613827988687699</v>
      </c>
      <c r="AA15" s="20">
        <f t="shared" si="4"/>
        <v>5.9059999999999997</v>
      </c>
      <c r="AB15" s="34">
        <f t="shared" si="5"/>
        <v>6.5220373958046751E-2</v>
      </c>
      <c r="AC15" s="32"/>
      <c r="AD15" s="49"/>
      <c r="AE15" s="51"/>
      <c r="AF15" s="32"/>
      <c r="AG15" s="38"/>
      <c r="AH15" s="44"/>
      <c r="AI15" s="43"/>
      <c r="AJ15" s="40"/>
      <c r="AK15" s="40"/>
      <c r="AL15" s="40"/>
      <c r="AM15" s="38"/>
      <c r="AN15" s="38"/>
      <c r="AO15" s="38"/>
    </row>
    <row r="16" spans="1:43" x14ac:dyDescent="0.35">
      <c r="A16" s="58"/>
      <c r="B16" s="66"/>
      <c r="C16" s="60"/>
      <c r="D16" s="59"/>
      <c r="E16" s="60"/>
      <c r="F16" s="37">
        <v>40</v>
      </c>
      <c r="G16" s="2">
        <v>2.6830129838934185</v>
      </c>
      <c r="H16" s="13">
        <v>2.5859999999999999</v>
      </c>
      <c r="I16" s="27">
        <v>2.58</v>
      </c>
      <c r="J16" s="34">
        <f t="shared" si="6"/>
        <v>9.4115190439046995E-3</v>
      </c>
      <c r="K16" s="2">
        <v>42.764053434971188</v>
      </c>
      <c r="L16" s="13">
        <v>43.61</v>
      </c>
      <c r="M16" s="27">
        <v>44.27</v>
      </c>
      <c r="N16" s="34">
        <f t="shared" si="0"/>
        <v>0.7156255908840442</v>
      </c>
      <c r="O16" s="12">
        <v>0.20783417438121735</v>
      </c>
      <c r="P16" s="13">
        <v>0.187</v>
      </c>
      <c r="Q16" s="27">
        <v>0.218</v>
      </c>
      <c r="R16" s="4">
        <f t="shared" si="1"/>
        <v>207.83417438121734</v>
      </c>
      <c r="S16" s="19">
        <f t="shared" si="1"/>
        <v>187</v>
      </c>
      <c r="T16" s="34">
        <f t="shared" si="2"/>
        <v>434.06282214697285</v>
      </c>
      <c r="U16" s="4">
        <v>45.039775578843688</v>
      </c>
      <c r="V16" s="13">
        <v>44.86</v>
      </c>
      <c r="W16" s="34">
        <f t="shared" si="3"/>
        <v>3.2319258748583359E-2</v>
      </c>
      <c r="X16" s="2">
        <v>6641.8020293977797</v>
      </c>
      <c r="Y16" s="21">
        <v>6745</v>
      </c>
      <c r="Z16" s="3">
        <f t="shared" si="4"/>
        <v>6.6418020293977795</v>
      </c>
      <c r="AA16" s="20">
        <f t="shared" si="4"/>
        <v>6.7450000000000001</v>
      </c>
      <c r="AB16" s="34">
        <f t="shared" si="5"/>
        <v>1.0649821136416783E-2</v>
      </c>
      <c r="AC16" s="54"/>
      <c r="AD16" s="49"/>
      <c r="AE16" s="51"/>
      <c r="AF16" s="32"/>
      <c r="AG16" s="38"/>
      <c r="AH16" s="44"/>
      <c r="AI16" s="43"/>
      <c r="AJ16" s="40"/>
      <c r="AK16" s="40"/>
      <c r="AL16" s="40"/>
      <c r="AM16" s="38"/>
      <c r="AN16" s="38"/>
      <c r="AO16" s="38"/>
    </row>
    <row r="17" spans="1:41" x14ac:dyDescent="0.35">
      <c r="A17" s="58"/>
      <c r="B17" s="66"/>
      <c r="C17" s="60"/>
      <c r="D17" s="59"/>
      <c r="E17" s="60"/>
      <c r="F17" s="37">
        <v>45</v>
      </c>
      <c r="G17" s="2">
        <v>3.0672195234912478</v>
      </c>
      <c r="H17" s="13">
        <v>3.012</v>
      </c>
      <c r="I17" s="27">
        <v>3</v>
      </c>
      <c r="J17" s="34">
        <f t="shared" si="6"/>
        <v>3.049195774600469E-3</v>
      </c>
      <c r="K17" s="2">
        <v>44.618737428683204</v>
      </c>
      <c r="L17" s="13">
        <v>45.71</v>
      </c>
      <c r="M17" s="27">
        <v>47.28</v>
      </c>
      <c r="N17" s="34">
        <f t="shared" si="0"/>
        <v>1.1908539995569474</v>
      </c>
      <c r="O17" s="12">
        <v>0.18429581932387526</v>
      </c>
      <c r="P17" s="13">
        <v>0.16750000000000001</v>
      </c>
      <c r="Q17" s="27">
        <v>0.2</v>
      </c>
      <c r="R17" s="4">
        <f t="shared" si="1"/>
        <v>184.29581932387526</v>
      </c>
      <c r="S17" s="19">
        <f t="shared" si="1"/>
        <v>167.5</v>
      </c>
      <c r="T17" s="34">
        <f t="shared" si="2"/>
        <v>282.09954676026172</v>
      </c>
      <c r="U17" s="4">
        <v>46.329372143156142</v>
      </c>
      <c r="V17" s="13">
        <v>46.4</v>
      </c>
      <c r="W17" s="34">
        <f t="shared" si="3"/>
        <v>4.9882941623562603E-3</v>
      </c>
      <c r="X17" s="2">
        <v>7396.4745713316997</v>
      </c>
      <c r="Y17" s="21">
        <v>7542</v>
      </c>
      <c r="Z17" s="3">
        <f t="shared" si="4"/>
        <v>7.3964745713316997</v>
      </c>
      <c r="AA17" s="20">
        <f t="shared" si="4"/>
        <v>7.5419999999999998</v>
      </c>
      <c r="AB17" s="34">
        <f t="shared" si="5"/>
        <v>2.1177650389092501E-2</v>
      </c>
      <c r="AC17" s="32"/>
      <c r="AD17" s="49"/>
      <c r="AE17" s="51"/>
      <c r="AF17" s="32"/>
      <c r="AG17" s="38"/>
      <c r="AH17" s="44"/>
      <c r="AI17" s="43"/>
      <c r="AJ17" s="40"/>
      <c r="AK17" s="40"/>
      <c r="AL17" s="40"/>
      <c r="AM17" s="38"/>
      <c r="AN17" s="38"/>
      <c r="AO17" s="38"/>
    </row>
    <row r="18" spans="1:41" x14ac:dyDescent="0.35">
      <c r="A18" s="58"/>
      <c r="B18" s="66"/>
      <c r="C18" s="60"/>
      <c r="D18" s="59"/>
      <c r="E18" s="60"/>
      <c r="F18" s="37">
        <v>48</v>
      </c>
      <c r="G18" s="2">
        <v>3.329230488562998</v>
      </c>
      <c r="H18" s="13">
        <v>3.2549999999999999</v>
      </c>
      <c r="I18" s="27">
        <v>3.25</v>
      </c>
      <c r="J18" s="34">
        <f t="shared" si="6"/>
        <v>5.5101654323013883E-3</v>
      </c>
      <c r="K18" s="2">
        <v>45.782083668872076</v>
      </c>
      <c r="L18" s="13">
        <v>46.54</v>
      </c>
      <c r="M18" s="27">
        <v>48.14</v>
      </c>
      <c r="N18" s="34">
        <f t="shared" si="0"/>
        <v>0.57443716499041164</v>
      </c>
      <c r="O18" s="12">
        <v>0.15771293857034502</v>
      </c>
      <c r="P18" s="13">
        <v>0.15690000000000001</v>
      </c>
      <c r="Q18" s="27">
        <v>0.187</v>
      </c>
      <c r="R18" s="4">
        <f t="shared" si="1"/>
        <v>157.71293857034502</v>
      </c>
      <c r="S18" s="19">
        <f t="shared" si="1"/>
        <v>156.9</v>
      </c>
      <c r="T18" s="34">
        <f t="shared" si="2"/>
        <v>0.66086911915459068</v>
      </c>
      <c r="U18" s="4">
        <v>46.802802291561889</v>
      </c>
      <c r="V18" s="13">
        <v>46.81</v>
      </c>
      <c r="W18" s="34">
        <f t="shared" si="3"/>
        <v>5.1807006760085696E-5</v>
      </c>
      <c r="X18" s="2">
        <v>7637.2533321761703</v>
      </c>
      <c r="Y18" s="21">
        <v>7995</v>
      </c>
      <c r="Z18" s="3">
        <f t="shared" si="4"/>
        <v>7.6372533321761704</v>
      </c>
      <c r="AA18" s="20">
        <f t="shared" si="4"/>
        <v>7.9950000000000001</v>
      </c>
      <c r="AB18" s="34">
        <f t="shared" si="5"/>
        <v>0.12798267833905355</v>
      </c>
      <c r="AC18" s="32"/>
      <c r="AD18" s="49"/>
      <c r="AE18" s="51"/>
      <c r="AF18" s="32"/>
      <c r="AG18" s="38"/>
      <c r="AH18" s="44"/>
      <c r="AI18" s="43"/>
      <c r="AJ18" s="40"/>
      <c r="AK18" s="40"/>
      <c r="AL18" s="40"/>
      <c r="AM18" s="38"/>
      <c r="AN18" s="38"/>
      <c r="AO18" s="38"/>
    </row>
    <row r="19" spans="1:41" x14ac:dyDescent="0.35">
      <c r="A19" s="58"/>
      <c r="B19" s="5"/>
      <c r="C19" s="5"/>
      <c r="D19" s="5"/>
      <c r="E19" s="6"/>
      <c r="F19" s="5"/>
      <c r="G19" s="8"/>
      <c r="H19" s="17"/>
      <c r="I19" s="28"/>
      <c r="J19" s="28"/>
      <c r="K19" s="8"/>
      <c r="L19" s="1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D19" s="49"/>
      <c r="AF19" s="32"/>
      <c r="AG19" s="38"/>
      <c r="AH19" s="43"/>
      <c r="AI19" s="43"/>
      <c r="AJ19" s="40"/>
      <c r="AK19" s="40"/>
      <c r="AL19" s="40"/>
      <c r="AM19" s="38"/>
      <c r="AN19" s="38"/>
      <c r="AO19" s="38"/>
    </row>
    <row r="20" spans="1:41" x14ac:dyDescent="0.35">
      <c r="A20" s="58"/>
      <c r="B20" s="66" t="s">
        <v>33</v>
      </c>
      <c r="C20" s="60" t="s">
        <v>39</v>
      </c>
      <c r="D20" s="59">
        <v>20</v>
      </c>
      <c r="E20" s="60">
        <v>9.8279999999999994</v>
      </c>
      <c r="F20" s="37">
        <v>20</v>
      </c>
      <c r="G20" s="2">
        <v>0.89837275970767672</v>
      </c>
      <c r="H20" s="13">
        <v>0.81850000000000001</v>
      </c>
      <c r="I20" s="27">
        <v>0.82</v>
      </c>
      <c r="J20" s="34">
        <f t="shared" si="6"/>
        <v>6.3796577433202642E-3</v>
      </c>
      <c r="K20" s="2">
        <v>34.424395693660657</v>
      </c>
      <c r="L20" s="13">
        <v>34.67</v>
      </c>
      <c r="M20" s="27">
        <v>32.92</v>
      </c>
      <c r="N20" s="34">
        <f t="shared" si="0"/>
        <v>6.0321475292430898E-2</v>
      </c>
      <c r="O20" s="12">
        <v>0.316979274286046</v>
      </c>
      <c r="P20" s="13">
        <v>0.56159999999999999</v>
      </c>
      <c r="Q20" s="27">
        <v>0.68100000000000005</v>
      </c>
      <c r="R20" s="4">
        <f t="shared" si="1"/>
        <v>316.97927428604601</v>
      </c>
      <c r="S20" s="19">
        <f t="shared" si="1"/>
        <v>561.6</v>
      </c>
      <c r="T20" s="34">
        <f t="shared" si="2"/>
        <v>59839.299448821526</v>
      </c>
      <c r="U20" s="4">
        <v>38.762192888601334</v>
      </c>
      <c r="V20" s="13">
        <v>38.770000000000003</v>
      </c>
      <c r="W20" s="34">
        <f t="shared" si="3"/>
        <v>6.095098839123554E-5</v>
      </c>
      <c r="X20" s="2">
        <v>4243.0727055324351</v>
      </c>
      <c r="Y20" s="21">
        <v>4126</v>
      </c>
      <c r="Z20" s="3">
        <f t="shared" si="4"/>
        <v>4.2430727055324349</v>
      </c>
      <c r="AA20" s="20">
        <f t="shared" si="4"/>
        <v>4.1260000000000003</v>
      </c>
      <c r="AB20" s="34">
        <f t="shared" si="5"/>
        <v>1.3706018380684129E-2</v>
      </c>
      <c r="AD20" s="49"/>
      <c r="AF20" s="32"/>
      <c r="AG20" s="38"/>
      <c r="AH20" s="44"/>
      <c r="AI20" s="43"/>
      <c r="AJ20" s="40"/>
      <c r="AK20" s="40"/>
      <c r="AL20" s="40"/>
      <c r="AM20" s="38"/>
      <c r="AN20" s="38"/>
      <c r="AO20" s="38"/>
    </row>
    <row r="21" spans="1:41" x14ac:dyDescent="0.35">
      <c r="A21" s="58"/>
      <c r="B21" s="66"/>
      <c r="C21" s="60"/>
      <c r="D21" s="59"/>
      <c r="E21" s="60"/>
      <c r="F21" s="37">
        <v>25</v>
      </c>
      <c r="G21" s="2">
        <v>1.1704626107902691</v>
      </c>
      <c r="H21" s="13">
        <v>1.125</v>
      </c>
      <c r="I21" s="27">
        <v>1.1299999999999999</v>
      </c>
      <c r="J21" s="34">
        <f t="shared" si="6"/>
        <v>2.0668489798674962E-3</v>
      </c>
      <c r="K21" s="2">
        <v>36.221641941726297</v>
      </c>
      <c r="L21" s="13">
        <v>36.33</v>
      </c>
      <c r="M21" s="27">
        <v>35.1</v>
      </c>
      <c r="N21" s="34">
        <f t="shared" si="0"/>
        <v>1.1741468792846863E-2</v>
      </c>
      <c r="O21" s="12">
        <v>0.3034879000110341</v>
      </c>
      <c r="P21" s="13">
        <v>0.42309999999999998</v>
      </c>
      <c r="Q21" s="27">
        <v>0.51900000000000002</v>
      </c>
      <c r="R21" s="4">
        <f t="shared" si="1"/>
        <v>303.48790001103407</v>
      </c>
      <c r="S21" s="19">
        <f t="shared" si="1"/>
        <v>423.09999999999997</v>
      </c>
      <c r="T21" s="34">
        <f t="shared" si="2"/>
        <v>14307.054463770375</v>
      </c>
      <c r="U21" s="4">
        <v>39.804594937382575</v>
      </c>
      <c r="V21" s="13">
        <v>39.93</v>
      </c>
      <c r="W21" s="34">
        <f t="shared" si="3"/>
        <v>1.5726429730080232E-2</v>
      </c>
      <c r="X21" s="2">
        <v>4687.2592719994518</v>
      </c>
      <c r="Y21" s="21">
        <v>4688</v>
      </c>
      <c r="Z21" s="3">
        <f t="shared" si="4"/>
        <v>4.6872592719994515</v>
      </c>
      <c r="AA21" s="20">
        <f t="shared" si="4"/>
        <v>4.6879999999999997</v>
      </c>
      <c r="AB21" s="34">
        <f t="shared" si="5"/>
        <v>5.4867797079621114E-7</v>
      </c>
      <c r="AD21" s="49"/>
      <c r="AF21" s="32"/>
      <c r="AG21" s="38"/>
      <c r="AH21" s="44"/>
      <c r="AI21" s="43"/>
      <c r="AJ21" s="40"/>
      <c r="AK21" s="40"/>
      <c r="AL21" s="40"/>
      <c r="AM21" s="38"/>
      <c r="AN21" s="38"/>
      <c r="AO21" s="38"/>
    </row>
    <row r="22" spans="1:41" x14ac:dyDescent="0.35">
      <c r="A22" s="58"/>
      <c r="B22" s="66"/>
      <c r="C22" s="60"/>
      <c r="D22" s="59"/>
      <c r="E22" s="60"/>
      <c r="F22" s="37">
        <v>30</v>
      </c>
      <c r="G22" s="2">
        <v>1.5827068291918027</v>
      </c>
      <c r="H22" s="13">
        <v>1.5249999999999999</v>
      </c>
      <c r="I22" s="27">
        <v>1.52</v>
      </c>
      <c r="J22" s="34">
        <f t="shared" si="6"/>
        <v>3.3300781353719049E-3</v>
      </c>
      <c r="K22" s="2">
        <v>38.114709517271102</v>
      </c>
      <c r="L22" s="13">
        <v>38.14</v>
      </c>
      <c r="M22" s="27">
        <v>37.380000000000003</v>
      </c>
      <c r="N22" s="34">
        <f t="shared" si="0"/>
        <v>6.3960851666072175E-4</v>
      </c>
      <c r="O22" s="12">
        <v>0.28090724956330032</v>
      </c>
      <c r="P22" s="13">
        <v>0.32190000000000002</v>
      </c>
      <c r="Q22" s="27">
        <v>0.40200000000000002</v>
      </c>
      <c r="R22" s="4">
        <f t="shared" si="1"/>
        <v>280.9072495633003</v>
      </c>
      <c r="S22" s="19">
        <f t="shared" si="1"/>
        <v>321.90000000000003</v>
      </c>
      <c r="T22" s="34">
        <f t="shared" si="2"/>
        <v>1680.4055883655465</v>
      </c>
      <c r="U22" s="4">
        <v>41.057306467093753</v>
      </c>
      <c r="V22" s="13">
        <v>41.11</v>
      </c>
      <c r="W22" s="34">
        <f t="shared" si="3"/>
        <v>2.776608410141713E-3</v>
      </c>
      <c r="X22" s="2">
        <v>5177.8654754234913</v>
      </c>
      <c r="Y22" s="21">
        <v>5280</v>
      </c>
      <c r="Z22" s="3">
        <f t="shared" si="4"/>
        <v>5.1778654754234914</v>
      </c>
      <c r="AA22" s="20">
        <f t="shared" si="4"/>
        <v>5.28</v>
      </c>
      <c r="AB22" s="34">
        <f t="shared" si="5"/>
        <v>1.0431461110469489E-2</v>
      </c>
      <c r="AD22" s="49"/>
      <c r="AF22" s="32"/>
      <c r="AG22" s="38"/>
      <c r="AH22" s="44"/>
      <c r="AI22" s="43"/>
      <c r="AJ22" s="40"/>
      <c r="AK22" s="40"/>
      <c r="AL22" s="40"/>
      <c r="AM22" s="38"/>
      <c r="AN22" s="38"/>
      <c r="AO22" s="38"/>
    </row>
    <row r="23" spans="1:41" x14ac:dyDescent="0.35">
      <c r="A23" s="58"/>
      <c r="B23" s="66"/>
      <c r="C23" s="60"/>
      <c r="D23" s="59"/>
      <c r="E23" s="60"/>
      <c r="F23" s="37">
        <v>35</v>
      </c>
      <c r="G23" s="2">
        <v>2.2304140180757219</v>
      </c>
      <c r="H23" s="13">
        <v>1.911</v>
      </c>
      <c r="I23" s="27">
        <v>1.91</v>
      </c>
      <c r="J23" s="34">
        <f t="shared" si="6"/>
        <v>0.10202531494327759</v>
      </c>
      <c r="K23" s="2">
        <v>40.117956431112397</v>
      </c>
      <c r="L23" s="13">
        <v>39.79</v>
      </c>
      <c r="M23" s="27">
        <v>39.520000000000003</v>
      </c>
      <c r="N23" s="34">
        <f t="shared" si="0"/>
        <v>0.10755542070798085</v>
      </c>
      <c r="O23" s="12">
        <v>0.26522570299876858</v>
      </c>
      <c r="P23" s="13">
        <v>0.26390000000000002</v>
      </c>
      <c r="Q23" s="27">
        <v>0.33400000000000002</v>
      </c>
      <c r="R23" s="4">
        <f t="shared" si="1"/>
        <v>265.22570299876855</v>
      </c>
      <c r="S23" s="19">
        <f t="shared" si="1"/>
        <v>263.90000000000003</v>
      </c>
      <c r="T23" s="34">
        <f t="shared" si="2"/>
        <v>1.7574884409438467</v>
      </c>
      <c r="U23" s="4">
        <v>43.304793530414251</v>
      </c>
      <c r="V23" s="13">
        <v>42.2</v>
      </c>
      <c r="W23" s="34">
        <f t="shared" si="3"/>
        <v>1.220568744845179</v>
      </c>
      <c r="X23" s="2">
        <v>5775.2057211164092</v>
      </c>
      <c r="Y23" s="21">
        <v>5899</v>
      </c>
      <c r="Z23" s="3">
        <f t="shared" si="4"/>
        <v>5.775205721116409</v>
      </c>
      <c r="AA23" s="20">
        <f t="shared" si="4"/>
        <v>5.899</v>
      </c>
      <c r="AB23" s="34">
        <f t="shared" si="5"/>
        <v>1.5325023484308321E-2</v>
      </c>
      <c r="AD23" s="49"/>
      <c r="AF23" s="32"/>
      <c r="AG23" s="38"/>
      <c r="AH23" s="44"/>
      <c r="AI23" s="43"/>
      <c r="AJ23" s="40"/>
      <c r="AK23" s="40"/>
      <c r="AL23" s="40"/>
      <c r="AM23" s="38"/>
      <c r="AN23" s="38"/>
      <c r="AO23" s="38"/>
    </row>
    <row r="24" spans="1:41" x14ac:dyDescent="0.35">
      <c r="A24" s="58"/>
      <c r="B24" s="66"/>
      <c r="C24" s="60"/>
      <c r="D24" s="59"/>
      <c r="E24" s="60"/>
      <c r="F24" s="37">
        <v>40</v>
      </c>
      <c r="G24" s="2">
        <v>2.677614215776285</v>
      </c>
      <c r="H24" s="13">
        <v>2.5659999999999998</v>
      </c>
      <c r="I24" s="27">
        <v>2.56</v>
      </c>
      <c r="J24" s="34">
        <f t="shared" si="6"/>
        <v>1.2457733163355144E-2</v>
      </c>
      <c r="K24" s="2">
        <v>41.958942187768166</v>
      </c>
      <c r="L24" s="13">
        <v>43.25</v>
      </c>
      <c r="M24" s="27">
        <v>43.78</v>
      </c>
      <c r="N24" s="34">
        <f t="shared" si="0"/>
        <v>1.6668302745248498</v>
      </c>
      <c r="O24" s="12">
        <v>0.25200740516672909</v>
      </c>
      <c r="P24" s="13">
        <v>0.20799999999999999</v>
      </c>
      <c r="Q24" s="27">
        <v>0.26700000000000002</v>
      </c>
      <c r="R24" s="4">
        <f t="shared" si="1"/>
        <v>252.00740516672909</v>
      </c>
      <c r="S24" s="19">
        <f t="shared" si="1"/>
        <v>208</v>
      </c>
      <c r="T24" s="34">
        <f t="shared" si="2"/>
        <v>1936.6517095086538</v>
      </c>
      <c r="U24" s="4">
        <v>45.11863182963031</v>
      </c>
      <c r="V24" s="13">
        <v>44.97</v>
      </c>
      <c r="W24" s="34">
        <f t="shared" si="3"/>
        <v>2.2091420779253818E-2</v>
      </c>
      <c r="X24" s="2">
        <v>6369.4505270939735</v>
      </c>
      <c r="Y24" s="21">
        <v>6711</v>
      </c>
      <c r="Z24" s="3">
        <f t="shared" si="4"/>
        <v>6.3694505270939734</v>
      </c>
      <c r="AA24" s="20">
        <f t="shared" si="4"/>
        <v>6.7110000000000003</v>
      </c>
      <c r="AB24" s="34">
        <f t="shared" si="5"/>
        <v>0.1166560424423848</v>
      </c>
      <c r="AD24" s="49"/>
      <c r="AF24" s="32"/>
      <c r="AG24" s="38"/>
      <c r="AH24" s="44"/>
      <c r="AI24" s="43"/>
      <c r="AJ24" s="40"/>
      <c r="AK24" s="40"/>
      <c r="AL24" s="40"/>
      <c r="AM24" s="38"/>
      <c r="AN24" s="38"/>
      <c r="AO24" s="38"/>
    </row>
    <row r="25" spans="1:41" x14ac:dyDescent="0.35">
      <c r="A25" s="58"/>
      <c r="B25" s="66"/>
      <c r="C25" s="60"/>
      <c r="D25" s="59"/>
      <c r="E25" s="60"/>
      <c r="F25" s="37">
        <v>45</v>
      </c>
      <c r="G25" s="2">
        <v>3.0283046977701589</v>
      </c>
      <c r="H25" s="13">
        <v>2.9950000000000001</v>
      </c>
      <c r="I25" s="27">
        <v>2.99</v>
      </c>
      <c r="J25" s="34">
        <f t="shared" si="6"/>
        <v>1.1092028935616182E-3</v>
      </c>
      <c r="K25" s="2">
        <v>43.822127591477425</v>
      </c>
      <c r="L25" s="13">
        <v>45.45</v>
      </c>
      <c r="M25" s="27">
        <v>46.7</v>
      </c>
      <c r="N25" s="34">
        <f t="shared" si="0"/>
        <v>2.6499685784290974</v>
      </c>
      <c r="O25" s="12">
        <v>0.22910356707494853</v>
      </c>
      <c r="P25" s="13">
        <v>0.1852</v>
      </c>
      <c r="Q25" s="27">
        <v>0.23699999999999999</v>
      </c>
      <c r="R25" s="4">
        <f t="shared" si="1"/>
        <v>229.10356707494853</v>
      </c>
      <c r="S25" s="19">
        <f t="shared" si="1"/>
        <v>185.20000000000002</v>
      </c>
      <c r="T25" s="34">
        <f t="shared" si="2"/>
        <v>1927.5232019045031</v>
      </c>
      <c r="U25" s="4">
        <v>46.447577061044512</v>
      </c>
      <c r="V25" s="13">
        <v>46.7</v>
      </c>
      <c r="W25" s="34">
        <f t="shared" si="3"/>
        <v>6.3717340110927237E-2</v>
      </c>
      <c r="X25" s="2">
        <v>6972.1775681529753</v>
      </c>
      <c r="Y25" s="21">
        <v>7513</v>
      </c>
      <c r="Z25" s="3">
        <f t="shared" si="4"/>
        <v>6.9721775681529756</v>
      </c>
      <c r="AA25" s="20">
        <f t="shared" si="4"/>
        <v>7.5129999999999999</v>
      </c>
      <c r="AB25" s="34">
        <f t="shared" si="5"/>
        <v>0.29248890278892919</v>
      </c>
      <c r="AD25" s="49"/>
      <c r="AF25" s="32"/>
      <c r="AG25" s="38"/>
      <c r="AH25" s="44"/>
      <c r="AI25" s="43"/>
      <c r="AJ25" s="40"/>
      <c r="AK25" s="40"/>
      <c r="AL25" s="40"/>
      <c r="AM25" s="38"/>
      <c r="AN25" s="38"/>
      <c r="AO25" s="38"/>
    </row>
    <row r="26" spans="1:41" x14ac:dyDescent="0.35">
      <c r="A26" s="58"/>
      <c r="B26" s="66"/>
      <c r="C26" s="60"/>
      <c r="D26" s="59"/>
      <c r="E26" s="60"/>
      <c r="F26" s="37">
        <v>48</v>
      </c>
      <c r="G26" s="2">
        <v>3.2926041434767326</v>
      </c>
      <c r="H26" s="13">
        <v>3.2469999999999999</v>
      </c>
      <c r="I26" s="27">
        <v>3.24</v>
      </c>
      <c r="J26" s="34">
        <f t="shared" si="6"/>
        <v>2.0797379022464211E-3</v>
      </c>
      <c r="K26" s="2">
        <v>44.906538594265257</v>
      </c>
      <c r="L26" s="13">
        <v>46.6</v>
      </c>
      <c r="M26" s="27">
        <v>48.37</v>
      </c>
      <c r="N26" s="34">
        <f t="shared" si="0"/>
        <v>2.8678115327130973</v>
      </c>
      <c r="O26" s="12">
        <v>0.19910279713944301</v>
      </c>
      <c r="P26" s="13">
        <v>0.17530000000000001</v>
      </c>
      <c r="Q26" s="27">
        <v>0.22700000000000001</v>
      </c>
      <c r="R26" s="4">
        <f t="shared" si="1"/>
        <v>199.102797139443</v>
      </c>
      <c r="S26" s="19">
        <f t="shared" si="1"/>
        <v>175.3</v>
      </c>
      <c r="T26" s="34">
        <f t="shared" si="2"/>
        <v>566.57315166147521</v>
      </c>
      <c r="U26" s="4">
        <v>47.374494814644677</v>
      </c>
      <c r="V26" s="13">
        <v>47.59</v>
      </c>
      <c r="W26" s="34">
        <f t="shared" si="3"/>
        <v>4.644248491503343E-2</v>
      </c>
      <c r="X26" s="2">
        <v>7397.4469146463252</v>
      </c>
      <c r="Y26" s="21">
        <v>8002</v>
      </c>
      <c r="Z26" s="3">
        <f t="shared" si="4"/>
        <v>7.3974469146463253</v>
      </c>
      <c r="AA26" s="20">
        <f t="shared" si="4"/>
        <v>8.0020000000000007</v>
      </c>
      <c r="AB26" s="34">
        <f t="shared" si="5"/>
        <v>0.36548443301064826</v>
      </c>
      <c r="AD26" s="49"/>
      <c r="AF26" s="32"/>
      <c r="AG26" s="38"/>
      <c r="AH26" s="44"/>
      <c r="AI26" s="43"/>
      <c r="AJ26" s="40"/>
      <c r="AK26" s="40"/>
      <c r="AL26" s="40"/>
      <c r="AM26" s="38"/>
      <c r="AN26" s="38"/>
      <c r="AO26" s="38"/>
    </row>
    <row r="27" spans="1:41" x14ac:dyDescent="0.35">
      <c r="B27" s="10"/>
      <c r="C27" s="10"/>
      <c r="D27" s="10"/>
      <c r="E27" s="10"/>
      <c r="F27" s="10"/>
      <c r="G27" s="11"/>
      <c r="H27" s="18"/>
      <c r="I27" s="29"/>
      <c r="J27" s="29"/>
      <c r="K27" s="11"/>
      <c r="L27" s="18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D27" s="49"/>
      <c r="AF27" s="56"/>
      <c r="AG27" s="38"/>
      <c r="AH27" s="43"/>
      <c r="AI27" s="43"/>
      <c r="AJ27" s="40"/>
      <c r="AK27" s="40"/>
      <c r="AL27" s="40"/>
      <c r="AM27" s="38"/>
      <c r="AN27" s="38"/>
      <c r="AO27" s="38"/>
    </row>
    <row r="28" spans="1:41" ht="15" customHeight="1" x14ac:dyDescent="0.35">
      <c r="A28" s="65" t="s">
        <v>14</v>
      </c>
      <c r="B28" s="66" t="s">
        <v>34</v>
      </c>
      <c r="C28" s="60" t="s">
        <v>38</v>
      </c>
      <c r="D28" s="59">
        <v>20</v>
      </c>
      <c r="E28" s="60">
        <v>9.8279999999999994</v>
      </c>
      <c r="F28" s="37">
        <v>20</v>
      </c>
      <c r="G28" s="2">
        <v>0.89608986338300445</v>
      </c>
      <c r="H28" s="13">
        <v>1.109</v>
      </c>
      <c r="I28" s="27">
        <v>1.1100000000000001</v>
      </c>
      <c r="J28" s="34">
        <f t="shared" si="6"/>
        <v>4.5330726274267708E-2</v>
      </c>
      <c r="K28" s="4">
        <v>24.633056024317924</v>
      </c>
      <c r="L28" s="13">
        <v>26.91</v>
      </c>
      <c r="M28" s="27">
        <v>25.69</v>
      </c>
      <c r="N28" s="34">
        <f t="shared" si="0"/>
        <v>5.1844738683949014</v>
      </c>
      <c r="O28" s="12">
        <v>0.24285053158664313</v>
      </c>
      <c r="P28" s="13">
        <v>0.26989999999999997</v>
      </c>
      <c r="Q28" s="27">
        <v>0.29699999999999999</v>
      </c>
      <c r="R28" s="4">
        <f t="shared" si="1"/>
        <v>242.85053158664314</v>
      </c>
      <c r="S28" s="19">
        <f t="shared" si="1"/>
        <v>269.89999999999998</v>
      </c>
      <c r="T28" s="34">
        <f t="shared" si="2"/>
        <v>731.67374144518908</v>
      </c>
      <c r="U28" s="2"/>
      <c r="V28" s="13">
        <v>28.54</v>
      </c>
      <c r="W28" s="34"/>
      <c r="X28" s="2">
        <v>3947.722258489202</v>
      </c>
      <c r="Y28" s="21">
        <v>3685</v>
      </c>
      <c r="Z28" s="3">
        <f t="shared" si="4"/>
        <v>3.9477222584892018</v>
      </c>
      <c r="AA28" s="20">
        <f t="shared" si="4"/>
        <v>3.6850000000000001</v>
      </c>
      <c r="AB28" s="34">
        <f t="shared" si="5"/>
        <v>6.9022985105666929E-2</v>
      </c>
      <c r="AC28" s="55"/>
      <c r="AD28" s="49"/>
      <c r="AE28" s="51"/>
      <c r="AF28" s="32"/>
      <c r="AG28" s="38"/>
      <c r="AH28" s="44"/>
      <c r="AI28" s="43"/>
      <c r="AJ28" s="40"/>
      <c r="AK28" s="40"/>
      <c r="AL28" s="40"/>
      <c r="AM28" s="38"/>
      <c r="AN28" s="38"/>
      <c r="AO28" s="38"/>
    </row>
    <row r="29" spans="1:41" x14ac:dyDescent="0.35">
      <c r="A29" s="65"/>
      <c r="B29" s="66"/>
      <c r="C29" s="60"/>
      <c r="D29" s="59"/>
      <c r="E29" s="60"/>
      <c r="F29" s="37">
        <v>25</v>
      </c>
      <c r="G29" s="2">
        <v>1.2387321469101065</v>
      </c>
      <c r="H29" s="13">
        <v>1.4239999999999999</v>
      </c>
      <c r="I29" s="27">
        <v>1.43</v>
      </c>
      <c r="J29" s="34">
        <f t="shared" si="6"/>
        <v>3.4324177388538345E-2</v>
      </c>
      <c r="K29" s="4">
        <v>26.29359093963609</v>
      </c>
      <c r="L29" s="13">
        <v>28.34</v>
      </c>
      <c r="M29" s="27">
        <v>27.42</v>
      </c>
      <c r="N29" s="34">
        <f t="shared" si="0"/>
        <v>4.1877900423395014</v>
      </c>
      <c r="O29" s="12">
        <v>0.21486915814096669</v>
      </c>
      <c r="P29" s="13">
        <v>0.21560000000000001</v>
      </c>
      <c r="Q29" s="27">
        <v>0.23799999999999999</v>
      </c>
      <c r="R29" s="4">
        <f t="shared" si="1"/>
        <v>214.86915814096668</v>
      </c>
      <c r="S29" s="19">
        <f t="shared" si="1"/>
        <v>215.60000000000002</v>
      </c>
      <c r="T29" s="34">
        <f t="shared" si="2"/>
        <v>0.5341298229153193</v>
      </c>
      <c r="U29" s="2"/>
      <c r="V29" s="13">
        <v>29.31</v>
      </c>
      <c r="W29" s="34"/>
      <c r="X29" s="2">
        <v>4334.8283698797095</v>
      </c>
      <c r="Y29" s="21">
        <v>4135</v>
      </c>
      <c r="Z29" s="3">
        <f t="shared" si="4"/>
        <v>4.3348283698797099</v>
      </c>
      <c r="AA29" s="20">
        <f t="shared" si="4"/>
        <v>4.1349999999999998</v>
      </c>
      <c r="AB29" s="34">
        <f t="shared" si="5"/>
        <v>3.9931377408782227E-2</v>
      </c>
      <c r="AC29" s="55"/>
      <c r="AD29" s="49"/>
      <c r="AE29" s="51"/>
      <c r="AF29" s="32"/>
      <c r="AG29" s="38"/>
      <c r="AH29" s="44"/>
      <c r="AI29" s="43"/>
      <c r="AJ29" s="40"/>
      <c r="AK29" s="40"/>
      <c r="AL29" s="40"/>
      <c r="AM29" s="38"/>
      <c r="AN29" s="38"/>
      <c r="AO29" s="38"/>
    </row>
    <row r="30" spans="1:41" x14ac:dyDescent="0.35">
      <c r="A30" s="65"/>
      <c r="B30" s="66"/>
      <c r="C30" s="60"/>
      <c r="D30" s="59"/>
      <c r="E30" s="60"/>
      <c r="F30" s="37">
        <v>30</v>
      </c>
      <c r="G30" s="2">
        <v>1.5060209588942504</v>
      </c>
      <c r="H30" s="13">
        <v>1.7410000000000001</v>
      </c>
      <c r="I30" s="27">
        <v>1.74</v>
      </c>
      <c r="J30" s="34">
        <f t="shared" si="6"/>
        <v>5.5215149758977629E-2</v>
      </c>
      <c r="K30" s="4">
        <v>27.933386289620557</v>
      </c>
      <c r="L30" s="13">
        <v>29.75</v>
      </c>
      <c r="M30" s="27">
        <v>29.04</v>
      </c>
      <c r="N30" s="34">
        <f t="shared" si="0"/>
        <v>3.3000853727385655</v>
      </c>
      <c r="O30" s="12">
        <v>0.19353164865548628</v>
      </c>
      <c r="P30" s="13">
        <v>0.18090000000000001</v>
      </c>
      <c r="Q30" s="27">
        <v>0.20300000000000001</v>
      </c>
      <c r="R30" s="4">
        <f t="shared" si="1"/>
        <v>193.53164865548626</v>
      </c>
      <c r="S30" s="19">
        <f t="shared" si="1"/>
        <v>180.9</v>
      </c>
      <c r="T30" s="34">
        <f t="shared" si="2"/>
        <v>159.55854775564782</v>
      </c>
      <c r="U30" s="2"/>
      <c r="V30" s="13">
        <v>30.07</v>
      </c>
      <c r="W30" s="34"/>
      <c r="X30" s="2">
        <v>4689.6958358447109</v>
      </c>
      <c r="Y30" s="21">
        <v>4612</v>
      </c>
      <c r="Z30" s="3">
        <f t="shared" si="4"/>
        <v>4.6896958358447112</v>
      </c>
      <c r="AA30" s="20">
        <f t="shared" si="4"/>
        <v>4.6120000000000001</v>
      </c>
      <c r="AB30" s="34">
        <f t="shared" si="5"/>
        <v>6.0366429076082898E-3</v>
      </c>
      <c r="AC30" s="55"/>
      <c r="AD30" s="49"/>
      <c r="AE30" s="51"/>
      <c r="AF30" s="32"/>
      <c r="AG30" s="38"/>
      <c r="AH30" s="44"/>
      <c r="AI30" s="43"/>
      <c r="AJ30" s="40"/>
      <c r="AK30" s="40"/>
      <c r="AL30" s="40"/>
      <c r="AM30" s="38"/>
      <c r="AN30" s="38"/>
      <c r="AO30" s="38"/>
    </row>
    <row r="31" spans="1:41" x14ac:dyDescent="0.35">
      <c r="A31" s="65"/>
      <c r="B31" s="66"/>
      <c r="C31" s="60"/>
      <c r="D31" s="59"/>
      <c r="E31" s="60"/>
      <c r="F31" s="37">
        <v>35</v>
      </c>
      <c r="G31" s="2">
        <v>2.3068815897805646</v>
      </c>
      <c r="H31" s="13">
        <v>2.06</v>
      </c>
      <c r="I31" s="27">
        <v>2.06</v>
      </c>
      <c r="J31" s="34">
        <f t="shared" si="6"/>
        <v>6.0950519372578935E-2</v>
      </c>
      <c r="K31" s="4">
        <v>29.508123118554039</v>
      </c>
      <c r="L31" s="13">
        <v>31.08</v>
      </c>
      <c r="M31" s="27">
        <v>30.8</v>
      </c>
      <c r="N31" s="34">
        <f t="shared" si="0"/>
        <v>2.4707969304242745</v>
      </c>
      <c r="O31" s="12">
        <v>0.17187170184064682</v>
      </c>
      <c r="P31" s="13">
        <v>0.15620000000000001</v>
      </c>
      <c r="Q31" s="27">
        <v>0.17699999999999999</v>
      </c>
      <c r="R31" s="4">
        <f t="shared" si="1"/>
        <v>171.87170184064681</v>
      </c>
      <c r="S31" s="19">
        <f t="shared" si="1"/>
        <v>156.20000000000002</v>
      </c>
      <c r="T31" s="34">
        <f t="shared" si="2"/>
        <v>245.60223858213197</v>
      </c>
      <c r="U31" s="2"/>
      <c r="V31" s="13">
        <v>30.74</v>
      </c>
      <c r="W31" s="34"/>
      <c r="X31" s="2">
        <v>5114.9989817641781</v>
      </c>
      <c r="Y31" s="21">
        <v>5111</v>
      </c>
      <c r="Z31" s="3">
        <f t="shared" si="4"/>
        <v>5.1149989817641783</v>
      </c>
      <c r="AA31" s="20">
        <f t="shared" si="4"/>
        <v>5.1109999999999998</v>
      </c>
      <c r="AB31" s="34">
        <f t="shared" si="5"/>
        <v>1.599185515023272E-5</v>
      </c>
      <c r="AC31" s="55"/>
      <c r="AD31" s="49"/>
      <c r="AE31" s="51"/>
      <c r="AF31" s="54"/>
      <c r="AG31" s="38"/>
      <c r="AH31" s="38"/>
      <c r="AI31" s="43"/>
      <c r="AJ31" s="40"/>
      <c r="AK31" s="40"/>
      <c r="AL31" s="40"/>
      <c r="AM31" s="38"/>
      <c r="AN31" s="38"/>
      <c r="AO31" s="38"/>
    </row>
    <row r="32" spans="1:41" x14ac:dyDescent="0.35">
      <c r="A32" s="65"/>
      <c r="B32" s="66"/>
      <c r="C32" s="60"/>
      <c r="D32" s="59"/>
      <c r="E32" s="60"/>
      <c r="F32" s="37">
        <v>40</v>
      </c>
      <c r="G32" s="2">
        <v>2.7394742214366334</v>
      </c>
      <c r="H32" s="13">
        <v>2.3759999999999999</v>
      </c>
      <c r="I32" s="27">
        <v>2.38</v>
      </c>
      <c r="J32" s="34">
        <f t="shared" si="6"/>
        <v>0.13211350964896693</v>
      </c>
      <c r="K32" s="4">
        <v>31.122124648968104</v>
      </c>
      <c r="L32" s="13">
        <v>32.479999999999997</v>
      </c>
      <c r="M32" s="27">
        <v>32.54</v>
      </c>
      <c r="N32" s="34">
        <f t="shared" si="0"/>
        <v>1.8438254689399873</v>
      </c>
      <c r="O32" s="12">
        <v>0.14333237698874332</v>
      </c>
      <c r="P32" s="13">
        <v>0.1389</v>
      </c>
      <c r="Q32" s="27">
        <v>0.158</v>
      </c>
      <c r="R32" s="4">
        <f t="shared" si="1"/>
        <v>143.33237698874333</v>
      </c>
      <c r="S32" s="19">
        <f t="shared" si="1"/>
        <v>138.9</v>
      </c>
      <c r="T32" s="34">
        <f t="shared" si="2"/>
        <v>19.645965770341377</v>
      </c>
      <c r="U32" s="2"/>
      <c r="V32" s="13">
        <v>31.51</v>
      </c>
      <c r="W32" s="34"/>
      <c r="X32" s="2">
        <v>5572.0372566006918</v>
      </c>
      <c r="Y32" s="21">
        <v>5656</v>
      </c>
      <c r="Z32" s="3">
        <f t="shared" si="4"/>
        <v>5.5720372566006917</v>
      </c>
      <c r="AA32" s="20">
        <f t="shared" si="4"/>
        <v>5.6559999999999997</v>
      </c>
      <c r="AB32" s="34">
        <f t="shared" si="5"/>
        <v>7.0497422791380359E-3</v>
      </c>
      <c r="AC32" s="55"/>
      <c r="AD32" s="49"/>
      <c r="AE32" s="51"/>
      <c r="AF32" s="32"/>
      <c r="AG32" s="38"/>
      <c r="AH32" s="44"/>
      <c r="AI32" s="43"/>
      <c r="AJ32" s="40"/>
      <c r="AK32" s="40"/>
      <c r="AL32" s="40"/>
      <c r="AM32" s="38"/>
      <c r="AN32" s="38"/>
      <c r="AO32" s="38"/>
    </row>
    <row r="33" spans="1:43" x14ac:dyDescent="0.35">
      <c r="A33" s="65"/>
      <c r="B33" s="66"/>
      <c r="C33" s="60"/>
      <c r="D33" s="59"/>
      <c r="E33" s="60"/>
      <c r="F33" s="37">
        <v>45</v>
      </c>
      <c r="G33" s="2">
        <v>3.1810358779944159</v>
      </c>
      <c r="H33" s="13">
        <v>2.7</v>
      </c>
      <c r="I33" s="27">
        <v>2.7</v>
      </c>
      <c r="J33" s="34">
        <f t="shared" si="6"/>
        <v>0.2313955159178584</v>
      </c>
      <c r="K33" s="4">
        <v>32.690525470130922</v>
      </c>
      <c r="L33" s="13">
        <v>33.67</v>
      </c>
      <c r="M33" s="27">
        <v>34.229999999999997</v>
      </c>
      <c r="N33" s="34">
        <f t="shared" si="0"/>
        <v>0.95937035466225506</v>
      </c>
      <c r="O33" s="12">
        <v>0.11380312312178828</v>
      </c>
      <c r="P33" s="13">
        <v>0.124</v>
      </c>
      <c r="Q33" s="27">
        <v>0.14399999999999999</v>
      </c>
      <c r="R33" s="4">
        <f t="shared" si="1"/>
        <v>113.80312312178827</v>
      </c>
      <c r="S33" s="19">
        <f t="shared" si="1"/>
        <v>124</v>
      </c>
      <c r="T33" s="34">
        <f t="shared" si="2"/>
        <v>103.9762980694089</v>
      </c>
      <c r="U33" s="2"/>
      <c r="V33" s="13">
        <v>32</v>
      </c>
      <c r="W33" s="34"/>
      <c r="X33" s="2">
        <v>6097.7354127062781</v>
      </c>
      <c r="Y33" s="21">
        <v>6221</v>
      </c>
      <c r="Z33" s="3">
        <f t="shared" si="4"/>
        <v>6.0977354127062782</v>
      </c>
      <c r="AA33" s="20">
        <f t="shared" si="4"/>
        <v>6.2210000000000001</v>
      </c>
      <c r="AB33" s="34">
        <f t="shared" si="5"/>
        <v>1.519415848069159E-2</v>
      </c>
      <c r="AC33" s="55"/>
      <c r="AD33" s="49"/>
      <c r="AE33" s="51"/>
      <c r="AF33" s="32"/>
      <c r="AG33" s="38"/>
      <c r="AH33" s="44"/>
      <c r="AI33" s="43"/>
      <c r="AJ33" s="40"/>
      <c r="AK33" s="40"/>
      <c r="AL33" s="40"/>
      <c r="AM33" s="38"/>
      <c r="AN33" s="38"/>
      <c r="AO33" s="38"/>
    </row>
    <row r="34" spans="1:43" x14ac:dyDescent="0.35">
      <c r="A34" s="65"/>
      <c r="B34" s="66"/>
      <c r="C34" s="60"/>
      <c r="D34" s="59"/>
      <c r="E34" s="60"/>
      <c r="F34" s="37">
        <v>48</v>
      </c>
      <c r="G34" s="2">
        <v>3.4413866764545893</v>
      </c>
      <c r="H34" s="13">
        <v>2.8879999999999999</v>
      </c>
      <c r="I34" s="27">
        <v>2.9</v>
      </c>
      <c r="J34" s="34">
        <f t="shared" si="6"/>
        <v>0.30623681367745642</v>
      </c>
      <c r="K34" s="4">
        <v>33.6541802917098</v>
      </c>
      <c r="L34" s="13">
        <v>34.549999999999997</v>
      </c>
      <c r="M34" s="27">
        <v>35.32</v>
      </c>
      <c r="N34" s="34">
        <f t="shared" si="0"/>
        <v>0.80249294976113461</v>
      </c>
      <c r="O34" s="12">
        <v>9.4078221486700808E-2</v>
      </c>
      <c r="P34" s="13">
        <v>0.1181</v>
      </c>
      <c r="Q34" s="27">
        <v>0.13600000000000001</v>
      </c>
      <c r="R34" s="4">
        <f t="shared" si="1"/>
        <v>94.078221486700812</v>
      </c>
      <c r="S34" s="19">
        <f t="shared" si="1"/>
        <v>118.1</v>
      </c>
      <c r="T34" s="34">
        <f t="shared" si="2"/>
        <v>577.04584294200231</v>
      </c>
      <c r="U34" s="2"/>
      <c r="V34" s="13">
        <v>32.54</v>
      </c>
      <c r="W34" s="34"/>
      <c r="X34" s="2">
        <v>6455.3360180307909</v>
      </c>
      <c r="Y34" s="21">
        <v>6596</v>
      </c>
      <c r="Z34" s="3">
        <f t="shared" si="4"/>
        <v>6.455336018030791</v>
      </c>
      <c r="AA34" s="20">
        <f t="shared" si="4"/>
        <v>6.5960000000000001</v>
      </c>
      <c r="AB34" s="34">
        <f t="shared" si="5"/>
        <v>1.9786355823433965E-2</v>
      </c>
      <c r="AC34" s="55"/>
      <c r="AD34" s="49"/>
      <c r="AE34" s="51"/>
      <c r="AF34" s="32"/>
      <c r="AG34" s="38"/>
      <c r="AH34" s="44"/>
      <c r="AI34" s="43"/>
      <c r="AJ34" s="40"/>
      <c r="AK34" s="40"/>
      <c r="AL34" s="40"/>
      <c r="AM34" s="38"/>
      <c r="AN34" s="38"/>
      <c r="AO34" s="38"/>
    </row>
    <row r="35" spans="1:43" x14ac:dyDescent="0.35">
      <c r="A35" s="65"/>
      <c r="B35" s="5"/>
      <c r="C35" s="5"/>
      <c r="D35" s="5"/>
      <c r="E35" s="6"/>
      <c r="F35" s="5"/>
      <c r="G35" s="7"/>
      <c r="H35" s="16"/>
      <c r="I35" s="26"/>
      <c r="J35" s="26"/>
      <c r="K35" s="9"/>
      <c r="L35" s="1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D35" s="49"/>
      <c r="AF35" s="32"/>
      <c r="AG35" s="38"/>
      <c r="AH35" s="43"/>
      <c r="AI35" s="43"/>
      <c r="AJ35" s="40"/>
      <c r="AK35" s="40"/>
      <c r="AL35" s="40"/>
      <c r="AM35" s="38"/>
      <c r="AN35" s="38"/>
      <c r="AO35" s="38"/>
    </row>
    <row r="36" spans="1:43" x14ac:dyDescent="0.35">
      <c r="A36" s="65"/>
      <c r="B36" s="66" t="s">
        <v>35</v>
      </c>
      <c r="C36" s="60" t="s">
        <v>38</v>
      </c>
      <c r="D36" s="59">
        <v>20</v>
      </c>
      <c r="E36" s="60">
        <v>9.8279999999999994</v>
      </c>
      <c r="F36" s="37">
        <v>20</v>
      </c>
      <c r="G36" s="2">
        <v>0.7155508318871755</v>
      </c>
      <c r="H36" s="13">
        <v>0.96640000000000004</v>
      </c>
      <c r="I36" s="27">
        <v>0.97</v>
      </c>
      <c r="J36" s="34">
        <f t="shared" si="6"/>
        <v>6.2925305142896112E-2</v>
      </c>
      <c r="K36" s="3">
        <v>29.598191306880597</v>
      </c>
      <c r="L36" s="13">
        <v>30.89</v>
      </c>
      <c r="M36" s="27">
        <v>29.48</v>
      </c>
      <c r="N36" s="34">
        <f t="shared" si="0"/>
        <v>1.6687696996188606</v>
      </c>
      <c r="O36" s="12">
        <v>0.28785731093822375</v>
      </c>
      <c r="P36" s="13">
        <v>0.36149999999999999</v>
      </c>
      <c r="Q36" s="27">
        <v>0.39300000000000002</v>
      </c>
      <c r="R36" s="4">
        <f t="shared" si="1"/>
        <v>287.85731093822375</v>
      </c>
      <c r="S36" s="19">
        <f t="shared" si="1"/>
        <v>361.5</v>
      </c>
      <c r="T36" s="34">
        <f t="shared" si="2"/>
        <v>5423.2456522494595</v>
      </c>
      <c r="U36" s="2"/>
      <c r="V36" s="13">
        <v>33.799999999999997</v>
      </c>
      <c r="W36" s="34"/>
      <c r="X36" s="2">
        <v>3991.2845172217221</v>
      </c>
      <c r="Y36" s="21">
        <v>3912</v>
      </c>
      <c r="Z36" s="3">
        <f t="shared" si="4"/>
        <v>3.9912845172217222</v>
      </c>
      <c r="AA36" s="20">
        <f t="shared" si="4"/>
        <v>3.9119999999999999</v>
      </c>
      <c r="AB36" s="34">
        <f t="shared" si="5"/>
        <v>6.2860346710815725E-3</v>
      </c>
      <c r="AD36" s="49"/>
      <c r="AE36" s="51"/>
      <c r="AF36" s="32"/>
      <c r="AG36" s="38"/>
      <c r="AH36" s="44"/>
      <c r="AI36" s="43"/>
      <c r="AJ36" s="40"/>
      <c r="AK36" s="40"/>
      <c r="AL36" s="40"/>
      <c r="AM36" s="38"/>
      <c r="AN36" s="38"/>
      <c r="AO36" s="38"/>
    </row>
    <row r="37" spans="1:43" x14ac:dyDescent="0.35">
      <c r="A37" s="65"/>
      <c r="B37" s="66"/>
      <c r="C37" s="60"/>
      <c r="D37" s="59"/>
      <c r="E37" s="60"/>
      <c r="F37" s="37">
        <v>25</v>
      </c>
      <c r="G37" s="2">
        <v>1.1572655586332838</v>
      </c>
      <c r="H37" s="13">
        <v>1.284</v>
      </c>
      <c r="I37" s="27">
        <v>1.28</v>
      </c>
      <c r="J37" s="34">
        <f t="shared" si="6"/>
        <v>1.6061618628533624E-2</v>
      </c>
      <c r="K37" s="3">
        <v>31.452642109438028</v>
      </c>
      <c r="L37" s="13">
        <v>32.26</v>
      </c>
      <c r="M37" s="27">
        <v>31.05</v>
      </c>
      <c r="N37" s="34">
        <f t="shared" si="0"/>
        <v>0.65182676345267476</v>
      </c>
      <c r="O37" s="12">
        <v>0.25158334848430897</v>
      </c>
      <c r="P37" s="13">
        <v>0.27939999999999998</v>
      </c>
      <c r="Q37" s="27">
        <v>0.309</v>
      </c>
      <c r="R37" s="4">
        <f t="shared" si="1"/>
        <v>251.58334848430897</v>
      </c>
      <c r="S37" s="19">
        <f t="shared" si="1"/>
        <v>279.39999999999998</v>
      </c>
      <c r="T37" s="34">
        <f t="shared" si="2"/>
        <v>773.7661015453948</v>
      </c>
      <c r="U37" s="2"/>
      <c r="V37" s="13">
        <v>34.479999999999997</v>
      </c>
      <c r="W37" s="34"/>
      <c r="X37" s="2">
        <v>4388.1579004279638</v>
      </c>
      <c r="Y37" s="21">
        <v>4406</v>
      </c>
      <c r="Z37" s="3">
        <f t="shared" si="4"/>
        <v>4.3881579004279638</v>
      </c>
      <c r="AA37" s="20">
        <f t="shared" si="4"/>
        <v>4.4059999999999997</v>
      </c>
      <c r="AB37" s="34">
        <f t="shared" si="5"/>
        <v>3.1834051713844233E-4</v>
      </c>
      <c r="AD37" s="49"/>
      <c r="AE37" s="51"/>
      <c r="AF37" s="32"/>
      <c r="AH37" s="52"/>
      <c r="AI37" s="53"/>
      <c r="AK37" s="52"/>
      <c r="AL37" s="53"/>
      <c r="AN37" s="52"/>
      <c r="AO37" s="53"/>
      <c r="AQ37" s="52"/>
    </row>
    <row r="38" spans="1:43" x14ac:dyDescent="0.35">
      <c r="A38" s="65"/>
      <c r="B38" s="66"/>
      <c r="C38" s="60"/>
      <c r="D38" s="59"/>
      <c r="E38" s="60"/>
      <c r="F38" s="37">
        <v>30</v>
      </c>
      <c r="G38" s="2">
        <v>1.6169819848244369</v>
      </c>
      <c r="H38" s="13">
        <v>1.5960000000000001</v>
      </c>
      <c r="I38" s="27">
        <v>1.59</v>
      </c>
      <c r="J38" s="34">
        <f t="shared" si="6"/>
        <v>4.4024368717289643E-4</v>
      </c>
      <c r="K38" s="3">
        <v>33.261854027369246</v>
      </c>
      <c r="L38" s="13">
        <v>33.76</v>
      </c>
      <c r="M38" s="27">
        <v>32.979999999999997</v>
      </c>
      <c r="N38" s="34">
        <f t="shared" si="0"/>
        <v>0.24814941004823793</v>
      </c>
      <c r="O38" s="33">
        <v>0.21910861375361154</v>
      </c>
      <c r="P38" s="13">
        <v>0.23200000000000001</v>
      </c>
      <c r="Q38" s="27">
        <v>0.26</v>
      </c>
      <c r="R38" s="4">
        <f t="shared" si="1"/>
        <v>219.10861375361154</v>
      </c>
      <c r="S38" s="19">
        <f t="shared" si="1"/>
        <v>232</v>
      </c>
      <c r="T38" s="34">
        <f t="shared" si="2"/>
        <v>166.18783935357365</v>
      </c>
      <c r="U38" s="2"/>
      <c r="V38" s="13">
        <v>35.369999999999997</v>
      </c>
      <c r="W38" s="34"/>
      <c r="X38" s="2">
        <v>4835.5195007782904</v>
      </c>
      <c r="Y38" s="21">
        <v>4939</v>
      </c>
      <c r="Z38" s="3">
        <f t="shared" si="4"/>
        <v>4.8355195007782905</v>
      </c>
      <c r="AA38" s="20">
        <f t="shared" si="4"/>
        <v>4.9390000000000001</v>
      </c>
      <c r="AB38" s="34">
        <f t="shared" si="5"/>
        <v>1.070821371917423E-2</v>
      </c>
      <c r="AD38" s="49"/>
      <c r="AE38" s="51"/>
      <c r="AF38" s="32"/>
      <c r="AH38" s="52"/>
      <c r="AI38" s="53"/>
      <c r="AK38" s="52"/>
      <c r="AL38" s="53"/>
      <c r="AN38" s="52"/>
      <c r="AO38" s="53"/>
      <c r="AQ38" s="52"/>
    </row>
    <row r="39" spans="1:43" x14ac:dyDescent="0.35">
      <c r="A39" s="65"/>
      <c r="B39" s="66"/>
      <c r="C39" s="60"/>
      <c r="D39" s="59"/>
      <c r="E39" s="60"/>
      <c r="F39" s="37">
        <v>35</v>
      </c>
      <c r="G39" s="2">
        <v>2.3613334692319317</v>
      </c>
      <c r="H39" s="13">
        <v>1.91</v>
      </c>
      <c r="I39" s="27">
        <v>1.91</v>
      </c>
      <c r="J39" s="34">
        <f t="shared" si="6"/>
        <v>0.20370190044893108</v>
      </c>
      <c r="K39" s="3">
        <v>35.00236094012029</v>
      </c>
      <c r="L39" s="13">
        <v>35.21</v>
      </c>
      <c r="M39" s="27">
        <v>34.82</v>
      </c>
      <c r="N39" s="34">
        <f t="shared" si="0"/>
        <v>4.3113979187729974E-2</v>
      </c>
      <c r="O39" s="12">
        <v>0.18480121888996154</v>
      </c>
      <c r="P39" s="13">
        <v>0.1996</v>
      </c>
      <c r="Q39" s="27">
        <v>0.22600000000000001</v>
      </c>
      <c r="R39" s="4">
        <f t="shared" si="1"/>
        <v>184.80121888996155</v>
      </c>
      <c r="S39" s="19">
        <f t="shared" si="1"/>
        <v>199.6</v>
      </c>
      <c r="T39" s="34">
        <f t="shared" si="2"/>
        <v>219.00392234283078</v>
      </c>
      <c r="U39" s="2"/>
      <c r="V39" s="13">
        <v>36.22</v>
      </c>
      <c r="W39" s="34"/>
      <c r="X39" s="2">
        <v>5175.9441074814849</v>
      </c>
      <c r="Y39" s="21">
        <v>5496</v>
      </c>
      <c r="Z39" s="3">
        <f t="shared" si="4"/>
        <v>5.1759441074814854</v>
      </c>
      <c r="AA39" s="20">
        <f t="shared" si="4"/>
        <v>5.4960000000000004</v>
      </c>
      <c r="AB39" s="34">
        <f t="shared" si="5"/>
        <v>0.10243577433582328</v>
      </c>
      <c r="AD39" s="49"/>
      <c r="AE39" s="51"/>
      <c r="AF39" s="54"/>
      <c r="AH39" s="52"/>
      <c r="AI39" s="53"/>
      <c r="AK39" s="52"/>
      <c r="AL39" s="53"/>
      <c r="AN39" s="52"/>
      <c r="AO39" s="53"/>
      <c r="AQ39" s="52"/>
    </row>
    <row r="40" spans="1:43" x14ac:dyDescent="0.35">
      <c r="A40" s="65"/>
      <c r="B40" s="66"/>
      <c r="C40" s="60"/>
      <c r="D40" s="59"/>
      <c r="E40" s="60"/>
      <c r="F40" s="37">
        <v>40</v>
      </c>
      <c r="G40" s="2">
        <v>2.8117935879107474</v>
      </c>
      <c r="H40" s="13">
        <v>2.2250000000000001</v>
      </c>
      <c r="I40" s="27">
        <v>2.23</v>
      </c>
      <c r="J40" s="34">
        <f t="shared" si="6"/>
        <v>0.34432671481316796</v>
      </c>
      <c r="K40" s="3">
        <v>36.716352273670623</v>
      </c>
      <c r="L40" s="13">
        <v>36.630000000000003</v>
      </c>
      <c r="M40" s="27">
        <v>36.64</v>
      </c>
      <c r="N40" s="34">
        <f t="shared" si="0"/>
        <v>7.4567151680856782E-3</v>
      </c>
      <c r="O40" s="12">
        <v>0.17427942434779276</v>
      </c>
      <c r="P40" s="13">
        <v>0.17699999999999999</v>
      </c>
      <c r="Q40" s="27">
        <v>0.19800000000000001</v>
      </c>
      <c r="R40" s="4">
        <f t="shared" si="1"/>
        <v>174.27942434779277</v>
      </c>
      <c r="S40" s="19">
        <f t="shared" si="1"/>
        <v>177</v>
      </c>
      <c r="T40" s="34">
        <f t="shared" si="2"/>
        <v>7.401531879382798</v>
      </c>
      <c r="U40" s="2"/>
      <c r="V40" s="13">
        <v>37.08</v>
      </c>
      <c r="W40" s="34"/>
      <c r="X40" s="2">
        <v>5900.083267016169</v>
      </c>
      <c r="Y40" s="21">
        <v>6093</v>
      </c>
      <c r="Z40" s="3">
        <f t="shared" si="4"/>
        <v>5.9000832670161687</v>
      </c>
      <c r="AA40" s="20">
        <f t="shared" si="4"/>
        <v>6.093</v>
      </c>
      <c r="AB40" s="34">
        <f t="shared" si="5"/>
        <v>3.7216865865154852E-2</v>
      </c>
      <c r="AD40" s="49"/>
      <c r="AE40" s="51"/>
      <c r="AF40" s="32"/>
      <c r="AH40" s="52"/>
      <c r="AI40" s="53"/>
      <c r="AK40" s="52"/>
      <c r="AL40" s="53"/>
      <c r="AN40" s="52"/>
      <c r="AO40" s="53"/>
      <c r="AQ40" s="52"/>
    </row>
    <row r="41" spans="1:43" x14ac:dyDescent="0.35">
      <c r="A41" s="65"/>
      <c r="B41" s="66"/>
      <c r="C41" s="60"/>
      <c r="D41" s="59"/>
      <c r="E41" s="60"/>
      <c r="F41" s="37">
        <v>45</v>
      </c>
      <c r="G41" s="2">
        <v>3.1073293451863133</v>
      </c>
      <c r="H41" s="13">
        <v>2.6459999999999999</v>
      </c>
      <c r="I41" s="27">
        <v>2.64</v>
      </c>
      <c r="J41" s="34">
        <f t="shared" si="6"/>
        <v>0.2128247647300327</v>
      </c>
      <c r="K41" s="3">
        <v>38.361157362662532</v>
      </c>
      <c r="L41" s="13">
        <v>38.39</v>
      </c>
      <c r="M41" s="27">
        <v>38.96</v>
      </c>
      <c r="N41" s="34">
        <f t="shared" si="0"/>
        <v>8.3189772858076414E-4</v>
      </c>
      <c r="O41" s="12">
        <v>0.15322568168935533</v>
      </c>
      <c r="P41" s="13">
        <v>0.15459999999999999</v>
      </c>
      <c r="Q41" s="27">
        <v>0.182</v>
      </c>
      <c r="R41" s="4">
        <f t="shared" si="1"/>
        <v>153.22568168935533</v>
      </c>
      <c r="S41" s="19">
        <f t="shared" si="1"/>
        <v>154.6</v>
      </c>
      <c r="T41" s="34">
        <f t="shared" si="2"/>
        <v>1.8887508189732138</v>
      </c>
      <c r="U41" s="2"/>
      <c r="V41" s="13">
        <v>38.130000000000003</v>
      </c>
      <c r="W41" s="34"/>
      <c r="X41" s="2">
        <v>6509.3479747532592</v>
      </c>
      <c r="Y41" s="21">
        <v>6762</v>
      </c>
      <c r="Z41" s="3">
        <f t="shared" si="4"/>
        <v>6.5093479747532594</v>
      </c>
      <c r="AA41" s="20">
        <f t="shared" si="4"/>
        <v>6.7619999999999996</v>
      </c>
      <c r="AB41" s="34">
        <f t="shared" si="5"/>
        <v>6.3833045861279414E-2</v>
      </c>
      <c r="AD41" s="49"/>
      <c r="AE41" s="51"/>
      <c r="AF41" s="32"/>
      <c r="AH41" s="52"/>
      <c r="AI41" s="53"/>
      <c r="AK41" s="52"/>
      <c r="AL41" s="53"/>
      <c r="AN41" s="52"/>
      <c r="AO41" s="53"/>
      <c r="AQ41" s="52"/>
    </row>
    <row r="42" spans="1:43" x14ac:dyDescent="0.35">
      <c r="A42" s="65"/>
      <c r="B42" s="66"/>
      <c r="C42" s="60"/>
      <c r="D42" s="59"/>
      <c r="E42" s="60"/>
      <c r="F42" s="37">
        <v>48</v>
      </c>
      <c r="G42" s="2">
        <v>3.3285394355723112</v>
      </c>
      <c r="H42" s="13">
        <v>2.88</v>
      </c>
      <c r="I42" s="27">
        <v>2.89</v>
      </c>
      <c r="J42" s="34">
        <f t="shared" si="6"/>
        <v>0.20118762526352765</v>
      </c>
      <c r="K42" s="3">
        <v>39.392141903634062</v>
      </c>
      <c r="L42" s="13">
        <v>39.340000000000003</v>
      </c>
      <c r="M42" s="27">
        <v>40.32</v>
      </c>
      <c r="N42" s="34">
        <f t="shared" si="0"/>
        <v>2.7187781145834853E-3</v>
      </c>
      <c r="O42" s="12">
        <v>0.13023518569306639</v>
      </c>
      <c r="P42" s="13">
        <v>0.14499999999999999</v>
      </c>
      <c r="Q42" s="27">
        <v>0.17199999999999999</v>
      </c>
      <c r="R42" s="4">
        <f t="shared" si="1"/>
        <v>130.2351856930664</v>
      </c>
      <c r="S42" s="19">
        <f t="shared" si="1"/>
        <v>145</v>
      </c>
      <c r="T42" s="34">
        <f t="shared" si="2"/>
        <v>217.99974151823116</v>
      </c>
      <c r="U42" s="2"/>
      <c r="V42" s="13">
        <v>38.700000000000003</v>
      </c>
      <c r="W42" s="34"/>
      <c r="X42" s="2">
        <v>6919.8141760864346</v>
      </c>
      <c r="Y42" s="21">
        <v>7176</v>
      </c>
      <c r="Z42" s="3">
        <f t="shared" si="4"/>
        <v>6.9198141760864349</v>
      </c>
      <c r="AA42" s="20">
        <f t="shared" si="4"/>
        <v>7.1760000000000002</v>
      </c>
      <c r="AB42" s="34">
        <f t="shared" si="5"/>
        <v>6.5631176374272265E-2</v>
      </c>
      <c r="AD42" s="49"/>
      <c r="AE42" s="51"/>
      <c r="AF42" s="32"/>
      <c r="AH42" s="52"/>
      <c r="AI42" s="53"/>
      <c r="AK42" s="52"/>
      <c r="AL42" s="53"/>
      <c r="AN42" s="52"/>
      <c r="AO42" s="53"/>
      <c r="AQ42" s="52"/>
    </row>
    <row r="43" spans="1:43" x14ac:dyDescent="0.35">
      <c r="A43" s="65"/>
      <c r="B43" s="5"/>
      <c r="C43" s="6"/>
      <c r="D43" s="5"/>
      <c r="E43" s="6"/>
      <c r="F43" s="5"/>
      <c r="G43" s="7"/>
      <c r="H43" s="16"/>
      <c r="I43" s="26"/>
      <c r="J43" s="26"/>
      <c r="K43" s="7"/>
      <c r="L43" s="1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D43" s="49"/>
      <c r="AF43" s="32"/>
      <c r="AH43" s="52"/>
      <c r="AI43" s="53"/>
      <c r="AK43" s="52"/>
      <c r="AL43" s="53"/>
      <c r="AN43" s="52"/>
      <c r="AO43" s="53"/>
      <c r="AQ43" s="52"/>
    </row>
    <row r="44" spans="1:43" x14ac:dyDescent="0.35">
      <c r="A44" s="65"/>
      <c r="B44" s="66" t="s">
        <v>36</v>
      </c>
      <c r="C44" s="60" t="s">
        <v>38</v>
      </c>
      <c r="D44" s="59">
        <v>20</v>
      </c>
      <c r="E44" s="60">
        <v>9.8279999999999994</v>
      </c>
      <c r="F44" s="37">
        <v>20</v>
      </c>
      <c r="G44" s="2">
        <v>0.63184388712552986</v>
      </c>
      <c r="H44" s="13">
        <v>0.83389999999999997</v>
      </c>
      <c r="I44" s="27">
        <v>0.84</v>
      </c>
      <c r="J44" s="34">
        <f t="shared" si="6"/>
        <v>4.0826672749940611E-2</v>
      </c>
      <c r="K44" s="2">
        <v>40.081982054563618</v>
      </c>
      <c r="L44" s="13">
        <v>39.01</v>
      </c>
      <c r="M44" s="27">
        <v>37.450000000000003</v>
      </c>
      <c r="N44" s="34">
        <f t="shared" si="0"/>
        <v>1.1491455253064391</v>
      </c>
      <c r="O44" s="12">
        <v>0.33500258112886816</v>
      </c>
      <c r="P44" s="13">
        <v>0.54949999999999999</v>
      </c>
      <c r="Q44" s="27">
        <v>0.59399999999999997</v>
      </c>
      <c r="R44" s="4">
        <f t="shared" si="1"/>
        <v>335.00258112886814</v>
      </c>
      <c r="S44" s="19">
        <f t="shared" si="1"/>
        <v>549.5</v>
      </c>
      <c r="T44" s="34">
        <f t="shared" si="2"/>
        <v>46009.142702377794</v>
      </c>
      <c r="U44" s="2">
        <v>43.118471205723857</v>
      </c>
      <c r="V44" s="13">
        <v>44.07</v>
      </c>
      <c r="W44" s="34">
        <f t="shared" si="3"/>
        <v>0.90540704633661095</v>
      </c>
      <c r="X44" s="2">
        <v>4451.2297041153206</v>
      </c>
      <c r="Y44" s="21">
        <v>4350</v>
      </c>
      <c r="Z44" s="3">
        <f t="shared" si="4"/>
        <v>4.4512297041153204</v>
      </c>
      <c r="AA44" s="20">
        <f t="shared" si="4"/>
        <v>4.3499999999999996</v>
      </c>
      <c r="AB44" s="34">
        <f t="shared" si="5"/>
        <v>1.0247452995275382E-2</v>
      </c>
      <c r="AD44" s="49"/>
      <c r="AE44" s="51"/>
      <c r="AF44" s="32"/>
      <c r="AG44" s="38"/>
      <c r="AH44" s="44"/>
      <c r="AI44" s="43"/>
      <c r="AJ44" s="40"/>
      <c r="AK44" s="40"/>
      <c r="AL44" s="40"/>
      <c r="AM44" s="38"/>
      <c r="AN44" s="38"/>
      <c r="AO44" s="38"/>
    </row>
    <row r="45" spans="1:43" x14ac:dyDescent="0.35">
      <c r="A45" s="65"/>
      <c r="B45" s="66"/>
      <c r="C45" s="60"/>
      <c r="D45" s="59"/>
      <c r="E45" s="60"/>
      <c r="F45" s="37">
        <v>25</v>
      </c>
      <c r="G45" s="2">
        <v>1.1797829230551471</v>
      </c>
      <c r="H45" s="13">
        <v>1.3080000000000001</v>
      </c>
      <c r="I45" s="27">
        <v>1.23</v>
      </c>
      <c r="J45" s="34">
        <f t="shared" si="6"/>
        <v>1.6439618820282345E-2</v>
      </c>
      <c r="K45" s="2">
        <v>42.429992676915752</v>
      </c>
      <c r="L45" s="13">
        <v>41.81</v>
      </c>
      <c r="M45" s="27">
        <v>40.340000000000003</v>
      </c>
      <c r="N45" s="34">
        <f t="shared" si="0"/>
        <v>0.38439091942915754</v>
      </c>
      <c r="O45" s="12">
        <v>0.30320068463885891</v>
      </c>
      <c r="P45" s="13">
        <v>0.36530000000000001</v>
      </c>
      <c r="Q45" s="27">
        <v>0.42199999999999999</v>
      </c>
      <c r="R45" s="4">
        <f t="shared" si="1"/>
        <v>303.20068463885889</v>
      </c>
      <c r="S45" s="19">
        <f t="shared" si="1"/>
        <v>365.3</v>
      </c>
      <c r="T45" s="34">
        <f t="shared" si="2"/>
        <v>3856.3249683224581</v>
      </c>
      <c r="U45" s="2">
        <v>45.339387699386094</v>
      </c>
      <c r="V45" s="13">
        <v>46.04</v>
      </c>
      <c r="W45" s="34">
        <f t="shared" si="3"/>
        <v>0.49085759577150861</v>
      </c>
      <c r="X45" s="2">
        <v>4976.8399892558373</v>
      </c>
      <c r="Y45" s="21">
        <v>5015</v>
      </c>
      <c r="Z45" s="3">
        <f t="shared" si="4"/>
        <v>4.9768399892558373</v>
      </c>
      <c r="AA45" s="20">
        <f t="shared" si="4"/>
        <v>5.0149999999999997</v>
      </c>
      <c r="AB45" s="34">
        <f t="shared" si="5"/>
        <v>1.4561864199945913E-3</v>
      </c>
      <c r="AD45" s="49"/>
      <c r="AE45" s="51"/>
      <c r="AF45" s="32"/>
      <c r="AG45" s="38"/>
      <c r="AH45" s="44"/>
      <c r="AI45" s="43"/>
      <c r="AJ45" s="40"/>
      <c r="AK45" s="40"/>
      <c r="AL45" s="40"/>
      <c r="AM45" s="38"/>
      <c r="AN45" s="38"/>
      <c r="AO45" s="38"/>
    </row>
    <row r="46" spans="1:43" x14ac:dyDescent="0.35">
      <c r="A46" s="65"/>
      <c r="B46" s="66"/>
      <c r="C46" s="60"/>
      <c r="D46" s="59"/>
      <c r="E46" s="60"/>
      <c r="F46" s="37">
        <v>30</v>
      </c>
      <c r="G46" s="2">
        <v>1.6007675619418447</v>
      </c>
      <c r="H46" s="13">
        <v>1.8979999999999999</v>
      </c>
      <c r="I46" s="27">
        <v>1.89</v>
      </c>
      <c r="J46" s="34">
        <f t="shared" si="6"/>
        <v>8.8347122233995101E-2</v>
      </c>
      <c r="K46" s="2">
        <v>44.731636014040625</v>
      </c>
      <c r="L46" s="13">
        <v>45.08</v>
      </c>
      <c r="M46" s="27">
        <v>44.96</v>
      </c>
      <c r="N46" s="34">
        <f t="shared" si="0"/>
        <v>0.1213574667135027</v>
      </c>
      <c r="O46" s="12">
        <v>0.27517599518089048</v>
      </c>
      <c r="P46" s="13">
        <v>0.26390000000000002</v>
      </c>
      <c r="Q46" s="27">
        <v>0.29499999999999998</v>
      </c>
      <c r="R46" s="4">
        <f t="shared" si="1"/>
        <v>275.17599518089048</v>
      </c>
      <c r="S46" s="19">
        <f t="shared" si="1"/>
        <v>263.90000000000003</v>
      </c>
      <c r="T46" s="34">
        <f t="shared" si="2"/>
        <v>127.1480673194646</v>
      </c>
      <c r="U46" s="2">
        <v>46.710393242665397</v>
      </c>
      <c r="V46" s="13">
        <v>48.39</v>
      </c>
      <c r="W46" s="34">
        <f t="shared" si="3"/>
        <v>2.8210788592840621</v>
      </c>
      <c r="X46" s="2">
        <v>5545.3376624929342</v>
      </c>
      <c r="Y46" s="21">
        <v>5760</v>
      </c>
      <c r="Z46" s="3">
        <f t="shared" si="4"/>
        <v>5.5453376624929342</v>
      </c>
      <c r="AA46" s="20">
        <f t="shared" si="4"/>
        <v>5.76</v>
      </c>
      <c r="AB46" s="34">
        <f t="shared" si="5"/>
        <v>4.6079919143997318E-2</v>
      </c>
      <c r="AD46" s="49"/>
      <c r="AE46" s="51"/>
      <c r="AF46" s="32"/>
      <c r="AG46" s="38"/>
      <c r="AH46" s="44"/>
      <c r="AI46" s="43"/>
      <c r="AJ46" s="40"/>
      <c r="AK46" s="40"/>
      <c r="AL46" s="40"/>
      <c r="AM46" s="38"/>
      <c r="AN46" s="38"/>
      <c r="AO46" s="38"/>
    </row>
    <row r="47" spans="1:43" x14ac:dyDescent="0.35">
      <c r="A47" s="65"/>
      <c r="B47" s="66"/>
      <c r="C47" s="60"/>
      <c r="D47" s="59"/>
      <c r="E47" s="60"/>
      <c r="F47" s="37">
        <v>35</v>
      </c>
      <c r="G47" s="2">
        <v>1.9174528847606715</v>
      </c>
      <c r="H47" s="13">
        <v>2.3410000000000002</v>
      </c>
      <c r="I47" s="27">
        <v>2.34</v>
      </c>
      <c r="J47" s="34">
        <f t="shared" si="6"/>
        <v>0.17939215882755713</v>
      </c>
      <c r="K47" s="2">
        <v>46.887450588988301</v>
      </c>
      <c r="L47" s="13">
        <v>47.79</v>
      </c>
      <c r="M47" s="27">
        <v>48.53</v>
      </c>
      <c r="N47" s="34">
        <f t="shared" si="0"/>
        <v>0.81459543931756306</v>
      </c>
      <c r="O47" s="12">
        <v>0.25469962980572469</v>
      </c>
      <c r="P47" s="13">
        <v>0.22550000000000001</v>
      </c>
      <c r="Q47" s="27">
        <v>0.254</v>
      </c>
      <c r="R47" s="4">
        <f t="shared" si="1"/>
        <v>254.6996298057247</v>
      </c>
      <c r="S47" s="19">
        <f t="shared" si="1"/>
        <v>225.5</v>
      </c>
      <c r="T47" s="34">
        <f t="shared" si="2"/>
        <v>852.61838079136612</v>
      </c>
      <c r="U47" s="2">
        <v>48.100679080309078</v>
      </c>
      <c r="V47" s="13">
        <v>50.54</v>
      </c>
      <c r="W47" s="34">
        <f t="shared" si="3"/>
        <v>5.9502865492417616</v>
      </c>
      <c r="X47" s="2">
        <v>6055.3819014609981</v>
      </c>
      <c r="Y47" s="21">
        <v>6547</v>
      </c>
      <c r="Z47" s="3">
        <f t="shared" si="4"/>
        <v>6.055381901460998</v>
      </c>
      <c r="AA47" s="20">
        <f t="shared" si="4"/>
        <v>6.5469999999999997</v>
      </c>
      <c r="AB47" s="34">
        <f t="shared" si="5"/>
        <v>0.24168835481110362</v>
      </c>
      <c r="AD47" s="49"/>
      <c r="AE47" s="51"/>
      <c r="AF47" s="32"/>
      <c r="AG47" s="38"/>
      <c r="AH47" s="44"/>
      <c r="AI47" s="43"/>
      <c r="AJ47" s="40"/>
      <c r="AK47" s="40"/>
      <c r="AL47" s="40"/>
      <c r="AM47" s="38"/>
      <c r="AN47" s="38"/>
      <c r="AO47" s="38"/>
    </row>
    <row r="48" spans="1:43" x14ac:dyDescent="0.35">
      <c r="A48" s="65"/>
      <c r="B48" s="66"/>
      <c r="C48" s="60"/>
      <c r="D48" s="59"/>
      <c r="E48" s="60"/>
      <c r="F48" s="37">
        <v>40</v>
      </c>
      <c r="G48" s="2">
        <v>2.6303835703546561</v>
      </c>
      <c r="H48" s="13">
        <v>2.7810000000000001</v>
      </c>
      <c r="I48" s="27">
        <v>2.78</v>
      </c>
      <c r="J48" s="34">
        <f t="shared" si="6"/>
        <v>2.2685308879110876E-2</v>
      </c>
      <c r="K48" s="2">
        <v>49.029314154452621</v>
      </c>
      <c r="L48" s="13">
        <v>50.36</v>
      </c>
      <c r="M48" s="27">
        <v>51.96</v>
      </c>
      <c r="N48" s="34">
        <f t="shared" si="0"/>
        <v>1.7707248195401422</v>
      </c>
      <c r="O48" s="12">
        <v>0.23326498555853858</v>
      </c>
      <c r="P48" s="13">
        <v>0.1978</v>
      </c>
      <c r="Q48" s="27">
        <v>0.22500000000000001</v>
      </c>
      <c r="R48" s="4">
        <f t="shared" si="1"/>
        <v>233.2649855585386</v>
      </c>
      <c r="S48" s="19">
        <f t="shared" si="1"/>
        <v>197.8</v>
      </c>
      <c r="T48" s="34">
        <f t="shared" si="2"/>
        <v>1257.7652006673504</v>
      </c>
      <c r="U48" s="2">
        <v>51.392307125682969</v>
      </c>
      <c r="V48" s="13">
        <v>52.54</v>
      </c>
      <c r="W48" s="34">
        <f t="shared" si="3"/>
        <v>1.3171989337580872</v>
      </c>
      <c r="X48" s="2">
        <v>6865.270716125744</v>
      </c>
      <c r="Y48" s="21">
        <v>7398</v>
      </c>
      <c r="Z48" s="3">
        <f t="shared" si="4"/>
        <v>6.8652707161257442</v>
      </c>
      <c r="AA48" s="20">
        <f t="shared" si="4"/>
        <v>7.3979999999999997</v>
      </c>
      <c r="AB48" s="34">
        <f t="shared" si="5"/>
        <v>0.28380048989717704</v>
      </c>
      <c r="AD48" s="49"/>
      <c r="AE48" s="51"/>
      <c r="AF48" s="32"/>
      <c r="AG48" s="38"/>
      <c r="AH48" s="44"/>
      <c r="AI48" s="43"/>
      <c r="AJ48" s="40"/>
      <c r="AK48" s="40"/>
      <c r="AL48" s="40"/>
      <c r="AM48" s="38"/>
      <c r="AN48" s="38"/>
      <c r="AO48" s="38"/>
    </row>
    <row r="49" spans="1:41" x14ac:dyDescent="0.35">
      <c r="A49" s="65"/>
      <c r="B49" s="66"/>
      <c r="C49" s="60"/>
      <c r="D49" s="59"/>
      <c r="E49" s="60"/>
      <c r="F49" s="37">
        <v>45</v>
      </c>
      <c r="G49" s="2">
        <v>3.0250201941425079</v>
      </c>
      <c r="H49" s="13">
        <v>3.206</v>
      </c>
      <c r="I49" s="27">
        <v>3.21</v>
      </c>
      <c r="J49" s="34">
        <f t="shared" si="6"/>
        <v>3.2753690128215524E-2</v>
      </c>
      <c r="K49" s="2">
        <v>51.193968628425701</v>
      </c>
      <c r="L49" s="13">
        <v>52.42</v>
      </c>
      <c r="M49" s="27">
        <v>54.76</v>
      </c>
      <c r="N49" s="34">
        <f t="shared" si="0"/>
        <v>1.5031529240843617</v>
      </c>
      <c r="O49" s="12">
        <v>0.19818731126340267</v>
      </c>
      <c r="P49" s="13">
        <v>0.17660000000000001</v>
      </c>
      <c r="Q49" s="27">
        <v>0.20200000000000001</v>
      </c>
      <c r="R49" s="4">
        <f t="shared" si="1"/>
        <v>198.18731126340268</v>
      </c>
      <c r="S49" s="19">
        <f t="shared" si="1"/>
        <v>176.6</v>
      </c>
      <c r="T49" s="34">
        <f t="shared" si="2"/>
        <v>466.0120075830323</v>
      </c>
      <c r="U49" s="2">
        <v>52.536526683995355</v>
      </c>
      <c r="V49" s="13">
        <v>53.97</v>
      </c>
      <c r="W49" s="34">
        <f t="shared" si="3"/>
        <v>2.0548457476973501</v>
      </c>
      <c r="X49" s="2">
        <v>7647.0566261976319</v>
      </c>
      <c r="Y49" s="21">
        <v>8276</v>
      </c>
      <c r="Z49" s="3">
        <f t="shared" si="4"/>
        <v>7.6470566261976316</v>
      </c>
      <c r="AA49" s="20">
        <f t="shared" si="4"/>
        <v>8.2759999999999998</v>
      </c>
      <c r="AB49" s="34">
        <f t="shared" si="5"/>
        <v>0.39556976744990546</v>
      </c>
      <c r="AD49" s="49"/>
      <c r="AE49" s="51"/>
      <c r="AF49" s="32"/>
      <c r="AG49" s="38"/>
      <c r="AH49" s="44"/>
      <c r="AI49" s="43"/>
      <c r="AJ49" s="40"/>
      <c r="AK49" s="40"/>
      <c r="AL49" s="40"/>
      <c r="AM49" s="38"/>
      <c r="AN49" s="38"/>
      <c r="AO49" s="38"/>
    </row>
    <row r="50" spans="1:41" x14ac:dyDescent="0.35">
      <c r="A50" s="65"/>
      <c r="B50" s="66"/>
      <c r="C50" s="60"/>
      <c r="D50" s="59"/>
      <c r="E50" s="60"/>
      <c r="F50" s="37">
        <v>48</v>
      </c>
      <c r="G50" s="2">
        <v>3.2638474373454893</v>
      </c>
      <c r="H50" s="13">
        <v>3.4740000000000002</v>
      </c>
      <c r="I50" s="27">
        <v>3.47</v>
      </c>
      <c r="J50" s="34">
        <f t="shared" si="6"/>
        <v>4.4164099590258118E-2</v>
      </c>
      <c r="K50" s="2">
        <v>52.538004329311953</v>
      </c>
      <c r="L50" s="13">
        <v>54.14</v>
      </c>
      <c r="M50" s="27">
        <v>57.06</v>
      </c>
      <c r="N50" s="34">
        <f t="shared" si="0"/>
        <v>2.5663901289032482</v>
      </c>
      <c r="O50" s="12">
        <v>0.18699800002121475</v>
      </c>
      <c r="P50" s="13">
        <v>0.16800000000000001</v>
      </c>
      <c r="Q50" s="27">
        <v>0.19400000000000001</v>
      </c>
      <c r="R50" s="4">
        <f t="shared" si="1"/>
        <v>186.99800002121475</v>
      </c>
      <c r="S50" s="19">
        <f t="shared" si="1"/>
        <v>168</v>
      </c>
      <c r="T50" s="34">
        <f t="shared" si="2"/>
        <v>360.92400480607563</v>
      </c>
      <c r="U50" s="2">
        <v>53.822307835682935</v>
      </c>
      <c r="V50" s="13">
        <v>55.43</v>
      </c>
      <c r="W50" s="34">
        <f t="shared" si="3"/>
        <v>2.5846740952064886</v>
      </c>
      <c r="X50" s="2">
        <v>8058.8632592844142</v>
      </c>
      <c r="Y50" s="21">
        <v>8885</v>
      </c>
      <c r="Z50" s="3">
        <f t="shared" si="4"/>
        <v>8.0588632592844149</v>
      </c>
      <c r="AA50" s="20">
        <f t="shared" si="4"/>
        <v>8.8849999999999998</v>
      </c>
      <c r="AB50" s="34">
        <f t="shared" si="5"/>
        <v>0.68250191436016949</v>
      </c>
      <c r="AD50" s="49"/>
      <c r="AE50" s="51"/>
      <c r="AF50" s="32"/>
      <c r="AG50" s="38"/>
      <c r="AH50" s="44"/>
      <c r="AI50" s="43"/>
      <c r="AJ50" s="40"/>
      <c r="AK50" s="40"/>
      <c r="AL50" s="40"/>
      <c r="AM50" s="38"/>
      <c r="AN50" s="38"/>
      <c r="AO50" s="38"/>
    </row>
    <row r="51" spans="1:41" x14ac:dyDescent="0.35">
      <c r="A51" s="24"/>
      <c r="B51" s="10"/>
      <c r="C51" s="10"/>
      <c r="D51" s="10"/>
      <c r="E51" s="10"/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D51" s="49"/>
      <c r="AG51" s="38"/>
      <c r="AH51" s="38"/>
      <c r="AI51" s="38"/>
      <c r="AJ51" s="38"/>
      <c r="AK51" s="38"/>
      <c r="AL51" s="38"/>
      <c r="AM51" s="38"/>
      <c r="AN51" s="38"/>
      <c r="AO51" s="38"/>
    </row>
    <row r="52" spans="1:41" ht="17.5" x14ac:dyDescent="0.45">
      <c r="A52" s="14" t="s">
        <v>15</v>
      </c>
      <c r="E52" s="63" t="s">
        <v>22</v>
      </c>
      <c r="F52" s="63"/>
      <c r="H52" s="46" t="s">
        <v>17</v>
      </c>
      <c r="J52" s="22">
        <f>RSQ(G4:G50,H4:H50)</f>
        <v>0.93021360956937871</v>
      </c>
      <c r="L52" s="14" t="s">
        <v>16</v>
      </c>
      <c r="M52" s="14"/>
      <c r="N52" s="23">
        <f>RSQ(K4:K50,L4:L50)</f>
        <v>0.97726609191882152</v>
      </c>
      <c r="P52" s="14" t="s">
        <v>18</v>
      </c>
      <c r="Q52" s="14"/>
      <c r="R52" s="14"/>
      <c r="S52" s="14"/>
      <c r="T52" s="23">
        <f>RSQ(R4:R50,S4:S50)</f>
        <v>0.7722412955339053</v>
      </c>
      <c r="V52" s="14" t="s">
        <v>19</v>
      </c>
      <c r="W52" s="23">
        <f>RSQ(U4:U50,V4:V50)</f>
        <v>0.9773101386029841</v>
      </c>
      <c r="Y52" s="14" t="s">
        <v>20</v>
      </c>
      <c r="Z52" s="14"/>
      <c r="AA52" s="14"/>
      <c r="AB52" s="23">
        <f>RSQ(X4:X50,Y4:Y50)</f>
        <v>0.98906884970039</v>
      </c>
      <c r="AE52" s="35"/>
      <c r="AG52" s="38"/>
      <c r="AH52" s="38"/>
      <c r="AI52" s="38"/>
      <c r="AJ52" s="38"/>
      <c r="AK52" s="38"/>
      <c r="AL52" s="38"/>
      <c r="AM52" s="38"/>
      <c r="AN52" s="38"/>
      <c r="AO52" s="38"/>
    </row>
    <row r="53" spans="1:41" ht="16.5" x14ac:dyDescent="0.45">
      <c r="A53" s="64" t="s">
        <v>30</v>
      </c>
      <c r="B53" s="64"/>
      <c r="C53" s="64"/>
      <c r="D53" s="64"/>
      <c r="E53" s="63"/>
      <c r="F53" s="63"/>
      <c r="H53" s="46" t="s">
        <v>31</v>
      </c>
      <c r="J53" s="22">
        <f>SQRT(SUM(J4:J50)/COUNT(J4:J50))</f>
        <v>0.25285760499888082</v>
      </c>
      <c r="L53" s="14" t="s">
        <v>32</v>
      </c>
      <c r="M53" s="14"/>
      <c r="N53" s="23">
        <f>SQRT(SUM(N4:N50)/COUNT(N4:N50))</f>
        <v>1.1239025855922551</v>
      </c>
      <c r="P53" s="14" t="s">
        <v>29</v>
      </c>
      <c r="Q53" s="14"/>
      <c r="R53" s="14"/>
      <c r="S53" s="14"/>
      <c r="T53" s="23">
        <f>SQRT(SUM(T4:T50)/COUNT(T4:T50))</f>
        <v>70.144855708833148</v>
      </c>
      <c r="U53" s="14"/>
      <c r="V53" s="14" t="s">
        <v>29</v>
      </c>
      <c r="W53" s="14"/>
      <c r="Y53" s="14" t="s">
        <v>29</v>
      </c>
      <c r="Z53" s="14"/>
      <c r="AA53" s="14"/>
      <c r="AB53" s="23">
        <f>SQRT(SUM(AB4:AB50)/COUNT(AB4:AB50))</f>
        <v>0.30302281707970874</v>
      </c>
      <c r="AC53" s="14" t="s">
        <v>28</v>
      </c>
      <c r="AG53" s="38"/>
      <c r="AH53" s="38"/>
      <c r="AI53" s="38"/>
      <c r="AJ53" s="38"/>
      <c r="AK53" s="38"/>
      <c r="AL53" s="45"/>
      <c r="AM53" s="45"/>
      <c r="AN53" s="38"/>
      <c r="AO53" s="38"/>
    </row>
    <row r="54" spans="1:41" x14ac:dyDescent="0.35">
      <c r="A54" s="10"/>
      <c r="B54" s="10"/>
      <c r="C54" s="10"/>
      <c r="D54" s="10"/>
      <c r="E54" s="10"/>
      <c r="F54" s="10"/>
      <c r="G54" s="10"/>
      <c r="H54" s="67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G54" s="38"/>
      <c r="AH54" s="38"/>
      <c r="AI54" s="38"/>
      <c r="AJ54" s="38"/>
      <c r="AK54" s="38"/>
      <c r="AL54" s="38"/>
      <c r="AM54" s="38"/>
      <c r="AN54" s="38"/>
      <c r="AO54" s="38"/>
    </row>
    <row r="55" spans="1:41" ht="17.5" x14ac:dyDescent="0.45">
      <c r="E55" s="46" t="s">
        <v>23</v>
      </c>
      <c r="H55" s="46" t="s">
        <v>17</v>
      </c>
      <c r="J55" s="31">
        <f>RSQ(H4:H50,I4:I50)</f>
        <v>0.99969054196876839</v>
      </c>
      <c r="L55" s="14" t="s">
        <v>16</v>
      </c>
      <c r="N55" s="23">
        <f>RSQ(L4:L50,M4:M50)</f>
        <v>0.9879751794732381</v>
      </c>
      <c r="P55" s="14" t="s">
        <v>18</v>
      </c>
      <c r="T55" s="23">
        <f>RSQ(P4:P50,Q4:Q50)</f>
        <v>0.97045101723622273</v>
      </c>
      <c r="V55" s="23" t="s">
        <v>24</v>
      </c>
      <c r="W55" s="23"/>
      <c r="Y55" s="23" t="s">
        <v>24</v>
      </c>
      <c r="Z55" s="23"/>
      <c r="AA55" s="23"/>
      <c r="AB55" s="23"/>
      <c r="AG55" s="38"/>
      <c r="AH55" s="38"/>
      <c r="AI55" s="38"/>
      <c r="AJ55" s="38"/>
      <c r="AK55" s="38"/>
      <c r="AL55" s="38"/>
      <c r="AM55" s="38"/>
      <c r="AN55" s="38"/>
      <c r="AO55" s="38"/>
    </row>
    <row r="56" spans="1:41" x14ac:dyDescent="0.3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G56" s="38"/>
      <c r="AH56" s="38"/>
      <c r="AI56" s="38"/>
      <c r="AJ56" s="38"/>
      <c r="AK56" s="38"/>
      <c r="AL56" s="38"/>
      <c r="AM56" s="38"/>
      <c r="AN56" s="38"/>
      <c r="AO56" s="38"/>
    </row>
    <row r="57" spans="1:41" x14ac:dyDescent="0.35">
      <c r="T57" s="14"/>
      <c r="U57" s="14"/>
      <c r="AG57" s="38"/>
      <c r="AH57" s="38"/>
      <c r="AI57" s="38"/>
      <c r="AJ57" s="38"/>
      <c r="AK57" s="38"/>
      <c r="AL57" s="38"/>
      <c r="AM57" s="38"/>
      <c r="AN57" s="38"/>
      <c r="AO57" s="38"/>
    </row>
    <row r="58" spans="1:41" x14ac:dyDescent="0.35">
      <c r="P58" s="13"/>
      <c r="Q58" s="13"/>
      <c r="R58" s="13"/>
      <c r="S58" s="13"/>
      <c r="T58" s="13"/>
      <c r="AG58" s="38"/>
      <c r="AH58" s="38"/>
      <c r="AI58" s="38"/>
      <c r="AJ58" s="38"/>
      <c r="AK58" s="38"/>
      <c r="AL58" s="38"/>
      <c r="AM58" s="38"/>
      <c r="AN58" s="38"/>
      <c r="AO58" s="38"/>
    </row>
    <row r="59" spans="1:41" x14ac:dyDescent="0.35">
      <c r="K59" s="13"/>
      <c r="AG59" s="38"/>
      <c r="AH59" s="38"/>
      <c r="AI59" s="38"/>
      <c r="AJ59" s="38"/>
      <c r="AK59" s="38"/>
      <c r="AL59" s="38"/>
      <c r="AM59" s="38"/>
      <c r="AN59" s="38"/>
      <c r="AO59" s="38"/>
    </row>
    <row r="60" spans="1:41" x14ac:dyDescent="0.35">
      <c r="K60" s="13"/>
    </row>
    <row r="61" spans="1:41" x14ac:dyDescent="0.35">
      <c r="K61" s="13"/>
    </row>
    <row r="62" spans="1:41" x14ac:dyDescent="0.35">
      <c r="K62" s="13"/>
    </row>
    <row r="63" spans="1:41" x14ac:dyDescent="0.35">
      <c r="K63" s="13"/>
    </row>
    <row r="64" spans="1:41" x14ac:dyDescent="0.35">
      <c r="K64" s="13"/>
    </row>
    <row r="65" spans="11:11" x14ac:dyDescent="0.35">
      <c r="K65" s="13"/>
    </row>
  </sheetData>
  <mergeCells count="37">
    <mergeCell ref="A1:AB1"/>
    <mergeCell ref="G2:J2"/>
    <mergeCell ref="K2:N2"/>
    <mergeCell ref="R2:T2"/>
    <mergeCell ref="U2:W2"/>
    <mergeCell ref="Z2:AB2"/>
    <mergeCell ref="B4:B10"/>
    <mergeCell ref="B12:B18"/>
    <mergeCell ref="B20:B26"/>
    <mergeCell ref="B28:B34"/>
    <mergeCell ref="B36:B42"/>
    <mergeCell ref="C4:C10"/>
    <mergeCell ref="C12:C18"/>
    <mergeCell ref="C20:C26"/>
    <mergeCell ref="C28:C34"/>
    <mergeCell ref="C44:C50"/>
    <mergeCell ref="C36:C42"/>
    <mergeCell ref="E52:F53"/>
    <mergeCell ref="A53:D53"/>
    <mergeCell ref="A28:A50"/>
    <mergeCell ref="D28:D34"/>
    <mergeCell ref="E28:E34"/>
    <mergeCell ref="D36:D42"/>
    <mergeCell ref="E36:E42"/>
    <mergeCell ref="D44:D50"/>
    <mergeCell ref="E44:E50"/>
    <mergeCell ref="B44:B50"/>
    <mergeCell ref="X2:Y2"/>
    <mergeCell ref="A4:A26"/>
    <mergeCell ref="D4:D10"/>
    <mergeCell ref="E4:E10"/>
    <mergeCell ref="D12:D18"/>
    <mergeCell ref="E12:E18"/>
    <mergeCell ref="D20:D26"/>
    <mergeCell ref="E20:E26"/>
    <mergeCell ref="B2:F2"/>
    <mergeCell ref="O2:Q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Steady-state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2022-02-01T15:53:45Z</dcterms:modified>
</cp:coreProperties>
</file>